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Shared drives\GhanaRemembers\Memorial\funeral planner\Public documents\final\"/>
    </mc:Choice>
  </mc:AlternateContent>
  <xr:revisionPtr revIDLastSave="0" documentId="8_{350F9FF3-97CF-438D-8243-502C77833E7E}" xr6:coauthVersionLast="47" xr6:coauthVersionMax="47" xr10:uidLastSave="{00000000-0000-0000-0000-000000000000}"/>
  <bookViews>
    <workbookView xWindow="-110" yWindow="-110" windowWidth="34620" windowHeight="13900" firstSheet="1" activeTab="4" xr2:uid="{00000000-000D-0000-FFFF-FFFF00000000}"/>
  </bookViews>
  <sheets>
    <sheet name="Introduction" sheetId="5" r:id="rId1"/>
    <sheet name="Settings" sheetId="1" r:id="rId2"/>
    <sheet name="Expenses_Actuals" sheetId="2" r:id="rId3"/>
    <sheet name="Income_Actuals" sheetId="3" r:id="rId4"/>
    <sheet name="Summary" sheetId="4" r:id="rId5"/>
  </sheets>
  <definedNames>
    <definedName name="_xlnm.Print_Area" localSheetId="3">Income_Actuals!$A$1:$G$13</definedName>
    <definedName name="_xlnm.Print_Area" localSheetId="4">Summary!$A$1:$D$20</definedName>
    <definedName name="Attendees">Settings!$C$3</definedName>
    <definedName name="SelectedBudget">Settings!$C$5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N15" i="2"/>
  <c r="C11" i="4" l="1"/>
  <c r="C10" i="4"/>
  <c r="C4" i="4"/>
  <c r="C3" i="4"/>
  <c r="F1002" i="3"/>
  <c r="E1002" i="3"/>
  <c r="S33" i="2"/>
  <c r="O33" i="2"/>
  <c r="N33" i="2"/>
  <c r="P33" i="2" s="1"/>
  <c r="S32" i="2"/>
  <c r="O32" i="2"/>
  <c r="N32" i="2"/>
  <c r="S31" i="2"/>
  <c r="O31" i="2"/>
  <c r="N31" i="2"/>
  <c r="P31" i="2" s="1"/>
  <c r="S30" i="2"/>
  <c r="O30" i="2"/>
  <c r="N30" i="2"/>
  <c r="P30" i="2" s="1"/>
  <c r="S29" i="2"/>
  <c r="O29" i="2"/>
  <c r="N29" i="2"/>
  <c r="P29" i="2" s="1"/>
  <c r="T29" i="2" s="1"/>
  <c r="S28" i="2"/>
  <c r="O28" i="2"/>
  <c r="N28" i="2"/>
  <c r="P28" i="2" s="1"/>
  <c r="T28" i="2" s="1"/>
  <c r="S27" i="2"/>
  <c r="O27" i="2"/>
  <c r="N27" i="2"/>
  <c r="P27" i="2" s="1"/>
  <c r="S26" i="2"/>
  <c r="O26" i="2"/>
  <c r="N26" i="2"/>
  <c r="P26" i="2" s="1"/>
  <c r="S25" i="2"/>
  <c r="O25" i="2"/>
  <c r="N25" i="2"/>
  <c r="P25" i="2" s="1"/>
  <c r="T25" i="2" s="1"/>
  <c r="S24" i="2"/>
  <c r="O24" i="2"/>
  <c r="N24" i="2"/>
  <c r="P24" i="2" s="1"/>
  <c r="T24" i="2" s="1"/>
  <c r="S23" i="2"/>
  <c r="O23" i="2"/>
  <c r="N23" i="2"/>
  <c r="S22" i="2"/>
  <c r="O22" i="2"/>
  <c r="N22" i="2"/>
  <c r="P22" i="2" s="1"/>
  <c r="S21" i="2"/>
  <c r="O21" i="2"/>
  <c r="N21" i="2"/>
  <c r="P21" i="2" s="1"/>
  <c r="S20" i="2"/>
  <c r="O20" i="2"/>
  <c r="N20" i="2"/>
  <c r="S19" i="2"/>
  <c r="O19" i="2"/>
  <c r="N19" i="2"/>
  <c r="S18" i="2"/>
  <c r="O18" i="2"/>
  <c r="N18" i="2"/>
  <c r="P18" i="2" s="1"/>
  <c r="S17" i="2"/>
  <c r="O17" i="2"/>
  <c r="N17" i="2"/>
  <c r="P17" i="2" s="1"/>
  <c r="T17" i="2" s="1"/>
  <c r="S16" i="2"/>
  <c r="O16" i="2"/>
  <c r="N16" i="2"/>
  <c r="P16" i="2" s="1"/>
  <c r="T16" i="2" s="1"/>
  <c r="S15" i="2"/>
  <c r="P15" i="2"/>
  <c r="S14" i="2"/>
  <c r="O14" i="2"/>
  <c r="N14" i="2"/>
  <c r="S13" i="2"/>
  <c r="N13" i="2"/>
  <c r="P13" i="2" s="1"/>
  <c r="T13" i="2" s="1"/>
  <c r="S12" i="2"/>
  <c r="N12" i="2"/>
  <c r="P12" i="2" s="1"/>
  <c r="T12" i="2" s="1"/>
  <c r="S11" i="2"/>
  <c r="O11" i="2"/>
  <c r="N11" i="2"/>
  <c r="S10" i="2"/>
  <c r="O10" i="2"/>
  <c r="N10" i="2"/>
  <c r="P10" i="2" s="1"/>
  <c r="S9" i="2"/>
  <c r="O9" i="2"/>
  <c r="N9" i="2"/>
  <c r="P9" i="2" s="1"/>
  <c r="S8" i="2"/>
  <c r="O8" i="2"/>
  <c r="N8" i="2"/>
  <c r="S7" i="2"/>
  <c r="O7" i="2"/>
  <c r="N7" i="2"/>
  <c r="S6" i="2"/>
  <c r="O6" i="2"/>
  <c r="N6" i="2"/>
  <c r="P6" i="2" s="1"/>
  <c r="S5" i="2"/>
  <c r="O5" i="2"/>
  <c r="N5" i="2"/>
  <c r="P5" i="2" s="1"/>
  <c r="T5" i="2" s="1"/>
  <c r="S4" i="2"/>
  <c r="N4" i="2"/>
  <c r="P4" i="2" s="1"/>
  <c r="T4" i="2" s="1"/>
  <c r="S3" i="2"/>
  <c r="O3" i="2"/>
  <c r="N3" i="2"/>
  <c r="S2" i="2"/>
  <c r="S35" i="2" s="1"/>
  <c r="C7" i="4" s="1"/>
  <c r="O2" i="2"/>
  <c r="N2" i="2"/>
  <c r="P2" i="2" s="1"/>
  <c r="P19" i="2" l="1"/>
  <c r="T19" i="2" s="1"/>
  <c r="P20" i="2"/>
  <c r="P14" i="2"/>
  <c r="T14" i="2" s="1"/>
  <c r="P3" i="2"/>
  <c r="P7" i="2"/>
  <c r="P23" i="2"/>
  <c r="T23" i="2" s="1"/>
  <c r="P11" i="2"/>
  <c r="T11" i="2" s="1"/>
  <c r="P32" i="2"/>
  <c r="T32" i="2" s="1"/>
  <c r="T3" i="2"/>
  <c r="T15" i="2"/>
  <c r="P8" i="2"/>
  <c r="T8" i="2" s="1"/>
  <c r="T10" i="2"/>
  <c r="T22" i="2"/>
  <c r="T26" i="2"/>
  <c r="T27" i="2"/>
  <c r="T31" i="2"/>
  <c r="T21" i="2"/>
  <c r="T18" i="2"/>
  <c r="T33" i="2"/>
  <c r="T20" i="2"/>
  <c r="T6" i="2"/>
  <c r="T30" i="2"/>
  <c r="T9" i="2"/>
  <c r="C15" i="4"/>
  <c r="T2" i="2"/>
  <c r="C12" i="4"/>
  <c r="P35" i="2" l="1"/>
  <c r="C6" i="4" s="1"/>
  <c r="C14" i="4" s="1"/>
  <c r="T7" i="2"/>
  <c r="T35" i="2"/>
  <c r="C8" i="4" s="1"/>
</calcChain>
</file>

<file path=xl/sharedStrings.xml><?xml version="1.0" encoding="utf-8"?>
<sst xmlns="http://schemas.openxmlformats.org/spreadsheetml/2006/main" count="390" uniqueCount="259">
  <si>
    <t>Attendees</t>
  </si>
  <si>
    <t>Selected Budget (A/B/C)</t>
  </si>
  <si>
    <t>B</t>
  </si>
  <si>
    <t>Nr</t>
  </si>
  <si>
    <t>Head Category</t>
  </si>
  <si>
    <t>Subcategory</t>
  </si>
  <si>
    <t>Description</t>
  </si>
  <si>
    <t>When Needed</t>
  </si>
  <si>
    <t>Unit</t>
  </si>
  <si>
    <t>Quantity Driver</t>
  </si>
  <si>
    <t>Attendant-Dependent?</t>
  </si>
  <si>
    <t>Unit Price A</t>
  </si>
  <si>
    <t>Unit Price B</t>
  </si>
  <si>
    <t>Unit Price C</t>
  </si>
  <si>
    <t>Service Providers</t>
  </si>
  <si>
    <t>Comments</t>
  </si>
  <si>
    <t>Documentation</t>
  </si>
  <si>
    <t>Mortuary</t>
  </si>
  <si>
    <t>Coffin/Casket</t>
  </si>
  <si>
    <t>Church/Venue</t>
  </si>
  <si>
    <t>Cemetery</t>
  </si>
  <si>
    <t>Setup</t>
  </si>
  <si>
    <t>Transport</t>
  </si>
  <si>
    <t>Printing/Media</t>
  </si>
  <si>
    <t>Catering</t>
  </si>
  <si>
    <t>Flowers</t>
  </si>
  <si>
    <t>Personnel</t>
  </si>
  <si>
    <t>Media</t>
  </si>
  <si>
    <t>Attire</t>
  </si>
  <si>
    <t>Memorial Products</t>
  </si>
  <si>
    <t>Tombstone</t>
  </si>
  <si>
    <t>Post-Funeral</t>
  </si>
  <si>
    <t>One-Year</t>
  </si>
  <si>
    <t>Death Certificate</t>
  </si>
  <si>
    <t>Burial Permit</t>
  </si>
  <si>
    <t>Preservation (storage)</t>
  </si>
  <si>
    <t>Embalming &amp; Cosmetics</t>
  </si>
  <si>
    <t>Coffin</t>
  </si>
  <si>
    <t>Church Booking</t>
  </si>
  <si>
    <t>Grave Digging/Prep</t>
  </si>
  <si>
    <t>Tents &amp; Chairs</t>
  </si>
  <si>
    <t>PA/Sound System</t>
  </si>
  <si>
    <t>Hearse</t>
  </si>
  <si>
    <t>Family Vehicles</t>
  </si>
  <si>
    <t>One-Week Posters</t>
  </si>
  <si>
    <t>Printed Invitations/Announcements</t>
  </si>
  <si>
    <t>Funeral Posters/Banners</t>
  </si>
  <si>
    <t>Funeral Brochures</t>
  </si>
  <si>
    <t>Appreciation Cards</t>
  </si>
  <si>
    <t>Food</t>
  </si>
  <si>
    <t>Drinks</t>
  </si>
  <si>
    <t>Water</t>
  </si>
  <si>
    <t>Wreaths &amp; Bouquets</t>
  </si>
  <si>
    <t>Pallbearers</t>
  </si>
  <si>
    <t>Ushers/Security</t>
  </si>
  <si>
    <t>Photography</t>
  </si>
  <si>
    <t>Videography</t>
  </si>
  <si>
    <t>Livestream</t>
  </si>
  <si>
    <t>Funeral Cloth</t>
  </si>
  <si>
    <t>Ghana Memorial – Memorial Page Package</t>
  </si>
  <si>
    <t>Ghana Memorial – QR Tombstone Sticker</t>
  </si>
  <si>
    <t>Ghana Memorial – Condolence Book (Digital)</t>
  </si>
  <si>
    <t>Headstone/Tombstone</t>
  </si>
  <si>
    <t>Grave Maintenance</t>
  </si>
  <si>
    <t>Memorial/Unveiling</t>
  </si>
  <si>
    <t>Official certificate from Births &amp; Deaths Registry</t>
  </si>
  <si>
    <t>Permit for cemetery burial</t>
  </si>
  <si>
    <t>Body storage at mortuary</t>
  </si>
  <si>
    <t>Embalming, dressing, cosmetics</t>
  </si>
  <si>
    <t>Basic vs premium casket</t>
  </si>
  <si>
    <t>Fee/honorarium</t>
  </si>
  <si>
    <t>Digging, prep, possible lining</t>
  </si>
  <si>
    <t>Rentals for funeral grounds</t>
  </si>
  <si>
    <t>Mics, speakers, technician</t>
  </si>
  <si>
    <t>Body transport</t>
  </si>
  <si>
    <t>Cars/vans/bus for family</t>
  </si>
  <si>
    <t>Printed notices for one-week observance (display and sharing)</t>
  </si>
  <si>
    <t>Invitation cards sent to attendees</t>
  </si>
  <si>
    <t>Venue banners and large-format posters (not per attendee)</t>
  </si>
  <si>
    <t>Program with tributes &amp; order of service</t>
  </si>
  <si>
    <t>Thank-you notes to donors/attendees</t>
  </si>
  <si>
    <t>Meals/snacks</t>
  </si>
  <si>
    <t>Soft drinks/juices</t>
  </si>
  <si>
    <t>Sachet/bottled</t>
  </si>
  <si>
    <t>Church/graveside floral decor</t>
  </si>
  <si>
    <t>Standard vs choreographed troupe</t>
  </si>
  <si>
    <t>Ushers and crowd control</t>
  </si>
  <si>
    <t>Photos of events</t>
  </si>
  <si>
    <t>Video coverage &amp; edit</t>
  </si>
  <si>
    <t>For diaspora attendance (or GMP livestream)</t>
  </si>
  <si>
    <t>Family sets (black/red)</t>
  </si>
  <si>
    <t>Digital memorial page (enter package price)</t>
  </si>
  <si>
    <t>QR sticker linking to memorial page</t>
  </si>
  <si>
    <t>Online condolence register</t>
  </si>
  <si>
    <t>Simple plaque vs granite/marble monument</t>
  </si>
  <si>
    <t>Cleaning/painting/flowers</t>
  </si>
  <si>
    <t>Anniversary service &amp; unveiling</t>
  </si>
  <si>
    <t>Day 1–2</t>
  </si>
  <si>
    <t>Daily/Weekly</t>
  </si>
  <si>
    <t>1–2 wks before</t>
  </si>
  <si>
    <t>2–3 wks before</t>
  </si>
  <si>
    <t>1–2 days before</t>
  </si>
  <si>
    <t>1 wk before</t>
  </si>
  <si>
    <t>After death</t>
  </si>
  <si>
    <t>1–2 wks after</t>
  </si>
  <si>
    <t>Funeral day</t>
  </si>
  <si>
    <t>Before funeral</t>
  </si>
  <si>
    <t>After burial</t>
  </si>
  <si>
    <t>3–12 months after</t>
  </si>
  <si>
    <t>After funeral</t>
  </si>
  <si>
    <t>1 year later</t>
  </si>
  <si>
    <t>fixed</t>
  </si>
  <si>
    <t>week</t>
  </si>
  <si>
    <t>person</t>
  </si>
  <si>
    <t>vehicle-day</t>
  </si>
  <si>
    <t>copy</t>
  </si>
  <si>
    <t>piece</t>
  </si>
  <si>
    <t>per-50 pax</t>
  </si>
  <si>
    <t>set</t>
  </si>
  <si>
    <t>n/a</t>
  </si>
  <si>
    <t>weeks</t>
  </si>
  <si>
    <t>attendees</t>
  </si>
  <si>
    <t>vehicles</t>
  </si>
  <si>
    <t>copies</t>
  </si>
  <si>
    <t>pieces</t>
  </si>
  <si>
    <t>sets</t>
  </si>
  <si>
    <t>No</t>
  </si>
  <si>
    <t>Yes</t>
  </si>
  <si>
    <t>Indirect</t>
  </si>
  <si>
    <t>Registry</t>
  </si>
  <si>
    <t>Casket makers</t>
  </si>
  <si>
    <t>Church admin</t>
  </si>
  <si>
    <t>Rental firms</t>
  </si>
  <si>
    <t>PA providers</t>
  </si>
  <si>
    <t>Funeral home</t>
  </si>
  <si>
    <t>Car rental</t>
  </si>
  <si>
    <t>Printers</t>
  </si>
  <si>
    <t>Caterers</t>
  </si>
  <si>
    <t>Caterers/suppliers</t>
  </si>
  <si>
    <t>Beverage suppliers</t>
  </si>
  <si>
    <t>Florists</t>
  </si>
  <si>
    <t>Pallbearer troupes</t>
  </si>
  <si>
    <t>Volunteers/paid</t>
  </si>
  <si>
    <t>Photographers</t>
  </si>
  <si>
    <t>Videographers</t>
  </si>
  <si>
    <t>Streaming firms / Ghana Memorial</t>
  </si>
  <si>
    <t>Textile shops</t>
  </si>
  <si>
    <t>Ghana Memorial</t>
  </si>
  <si>
    <t>Monument companies</t>
  </si>
  <si>
    <t>Church/planner</t>
  </si>
  <si>
    <t>Keep multiple copies</t>
  </si>
  <si>
    <t>Often issued with certificate</t>
  </si>
  <si>
    <t>Enter number of weeks</t>
  </si>
  <si>
    <t>Quality/scope differs (A/B/C)</t>
  </si>
  <si>
    <t>A/B/C = quality choice</t>
  </si>
  <si>
    <t>Some churches waive for members</t>
  </si>
  <si>
    <t>Extra for cement/lining</t>
  </si>
  <si>
    <t>Per-attendee set (chair + share of tent)</t>
  </si>
  <si>
    <t>Size/quality differs by A/B/C</t>
  </si>
  <si>
    <t>Luxury hearse in C</t>
  </si>
  <si>
    <t>Enter number of vehicles</t>
  </si>
  <si>
    <t>Per copy</t>
  </si>
  <si>
    <t>Per invitee; postage/courier optional</t>
  </si>
  <si>
    <t>Size/material raise cost</t>
  </si>
  <si>
    <t>Per copy; qty ≈ attendees</t>
  </si>
  <si>
    <t>Menu levels = A/B/C quality</t>
  </si>
  <si>
    <t>Per attendee</t>
  </si>
  <si>
    <t>Bottled vs sachet</t>
  </si>
  <si>
    <t>Complexity differs</t>
  </si>
  <si>
    <t>A/B/C = style</t>
  </si>
  <si>
    <t>Qty = CEILING(attendees/50)</t>
  </si>
  <si>
    <t>Cameras/coverage differ</t>
  </si>
  <si>
    <t>Multi-cam in C</t>
  </si>
  <si>
    <t>Basic vs studio</t>
  </si>
  <si>
    <t>Enter number of sets (not attendees)</t>
  </si>
  <si>
    <t>Free/paid tiers; update price</t>
  </si>
  <si>
    <t>Enter quantity &amp; price per sticker</t>
  </si>
  <si>
    <t>Enter package price if any</t>
  </si>
  <si>
    <t>A/B/C reflect material &amp; complexity</t>
  </si>
  <si>
    <t>Optional subscription</t>
  </si>
  <si>
    <t>Cultural but optional</t>
  </si>
  <si>
    <t>Budget Unit Price</t>
  </si>
  <si>
    <t>Planned Qty</t>
  </si>
  <si>
    <t>Budget Total</t>
  </si>
  <si>
    <t>Actual Qty</t>
  </si>
  <si>
    <t>Actual Unit Price</t>
  </si>
  <si>
    <t>Actual Total</t>
  </si>
  <si>
    <t>Variance</t>
  </si>
  <si>
    <t>Totals:</t>
  </si>
  <si>
    <t>Income Category</t>
  </si>
  <si>
    <t>Expected</t>
  </si>
  <si>
    <t>Actual</t>
  </si>
  <si>
    <t>Notes</t>
  </si>
  <si>
    <t>Insurance payout</t>
  </si>
  <si>
    <t>One-week donations</t>
  </si>
  <si>
    <t>Funeral day donations</t>
  </si>
  <si>
    <t>Church support</t>
  </si>
  <si>
    <t>Family contributions</t>
  </si>
  <si>
    <t>Associations &amp; workplace</t>
  </si>
  <si>
    <t>Ghana Memorial Donations Link</t>
  </si>
  <si>
    <t>Other income</t>
  </si>
  <si>
    <t>Funeral policy or life insurance benefit</t>
  </si>
  <si>
    <t>Nsawa collected at one-week observance</t>
  </si>
  <si>
    <t>Nsawa collected during service/reception</t>
  </si>
  <si>
    <t>Donation or offering support from church</t>
  </si>
  <si>
    <t>Core/extended family collections</t>
  </si>
  <si>
    <t>Alumni, unions, workplace collections</t>
  </si>
  <si>
    <t>Digital donations via MoMo/card</t>
  </si>
  <si>
    <t>Any other gifts/support</t>
  </si>
  <si>
    <t>Funeral Actuals Summary</t>
  </si>
  <si>
    <t>Selected Budget:</t>
  </si>
  <si>
    <t>Attendees:</t>
  </si>
  <si>
    <t>Budgeted Expenses Total:</t>
  </si>
  <si>
    <t>Actual Expenses Total:</t>
  </si>
  <si>
    <t>Expense Variance (Actual - Budget):</t>
  </si>
  <si>
    <t>Expected Income Total:</t>
  </si>
  <si>
    <t>Actual Income Total:</t>
  </si>
  <si>
    <t>Income Variance (Actual - Expected):</t>
  </si>
  <si>
    <t>Net Budget (Expected Income - Budgeted Expenses):</t>
  </si>
  <si>
    <t>Net Actual (Actual Income - Actual Expenses):</t>
  </si>
  <si>
    <t>Notes:</t>
  </si>
  <si>
    <t>• Enter Actual Qty and Actual Unit Price in Expenses_Actuals.</t>
  </si>
  <si>
    <t>• Change Attendees and Selected Budget in Settings. Planned Qty auto-fills for attendee-based items.</t>
  </si>
  <si>
    <t>• Fill Expected/Actual in Income_Actuals to track inflows (nsawa, insurance, etc.).</t>
  </si>
  <si>
    <t>www.ghanamemorialproducts.com</t>
  </si>
  <si>
    <t>GHS</t>
  </si>
  <si>
    <t>Funeral Tracker – Introduction</t>
  </si>
  <si>
    <t>This Funeral Tracker helps families record and compare the actual costs and income of a funeral against the budget prepared earlier. It provides transparency and can serve as a financial report to the family.</t>
  </si>
  <si>
    <t>How It Works (Sheets Overview)</t>
  </si>
  <si>
    <t>1. Settings – Enter two key inputs:</t>
  </si>
  <si>
    <t xml:space="preserve">   - Number of attendees</t>
  </si>
  <si>
    <t xml:space="preserve">   - Budget level (A = modest, B = medium, C = higher-cost)</t>
  </si>
  <si>
    <t>2. Expenses Actuals – Record what was really ordered or used:</t>
  </si>
  <si>
    <t xml:space="preserve">   - Actual number of attendees/items</t>
  </si>
  <si>
    <t xml:space="preserve">   - Actual unit price</t>
  </si>
  <si>
    <t xml:space="preserve">   - The sheet automatically calculates totals and shows the variance from the budget.</t>
  </si>
  <si>
    <t>3. Income Actuals – Record actual sources of income (up to eight):</t>
  </si>
  <si>
    <t xml:space="preserve">   - Insurance payout</t>
  </si>
  <si>
    <t xml:space="preserve">   - Family contributions</t>
  </si>
  <si>
    <t xml:space="preserve">   - Church support</t>
  </si>
  <si>
    <t xml:space="preserve">   - Workplace donation</t>
  </si>
  <si>
    <t xml:space="preserve">   - Ghana Memorial Donation Link</t>
  </si>
  <si>
    <t xml:space="preserve">   - Nsawa donations and other support</t>
  </si>
  <si>
    <t>4. Summary – Brings everything together:</t>
  </si>
  <si>
    <t xml:space="preserve">   - Compares budgeted vs. actual expenses</t>
  </si>
  <si>
    <t xml:space="preserve">   - Shows total income vs. total costs</t>
  </si>
  <si>
    <t xml:space="preserve">   - Displays the final balance</t>
  </si>
  <si>
    <t xml:space="preserve">   - Can be shared as a clear accounting report to the family</t>
  </si>
  <si>
    <t>Purpose</t>
  </si>
  <si>
    <t>While the Budget Planner gives an estimate of costs, this Funeral Tracker records the real amounts spent and received. Together, they provide a complete picture of funeral finances.</t>
  </si>
  <si>
    <t>Fields that are coloured can be changed or entered with data</t>
  </si>
  <si>
    <t>Budget</t>
  </si>
  <si>
    <t>A</t>
  </si>
  <si>
    <t>Modest</t>
  </si>
  <si>
    <t>Medium</t>
  </si>
  <si>
    <t>C</t>
  </si>
  <si>
    <t>High</t>
  </si>
  <si>
    <t>Variable input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</si>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</sst>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>
    <font>
      <sz val="11"/>
      <color theme="1"/>
      <name val="Rubik"/>
      <family val="2"/>
      <scheme val="minor"/>
    </font>
    <font>
      <b/>
      <sz val="11"/>
      <color theme="1"/>
      <name val="Rubik"/>
      <family val="2"/>
      <scheme val="minor"/>
    </font>
    <font>
      <sz val="11"/>
      <color theme="1"/>
      <name val="Rubik"/>
      <family val="2"/>
      <scheme val="minor"/>
    </font>
    <font>
      <b/>
      <sz val="11"/>
      <color theme="3"/>
      <name val="Rubik"/>
      <family val="2"/>
      <scheme val="minor"/>
    </font>
    <font>
      <b/>
      <sz val="11"/>
      <color theme="1"/>
      <name val="Rubik"/>
      <scheme val="minor"/>
    </font>
    <font>
      <sz val="11"/>
      <color theme="3"/>
      <name val="Rubik"/>
      <family val="2"/>
      <scheme val="minor"/>
    </font>
    <font>
      <u/>
      <sz val="11"/>
      <color theme="10"/>
      <name val="Rubik"/>
      <family val="2"/>
      <scheme val="minor"/>
    </font>
    <font>
      <b/>
      <sz val="22"/>
      <color theme="5"/>
      <name val="Rubik ExtraBold"/>
      <scheme val="major"/>
    </font>
    <font>
      <sz val="11"/>
      <color theme="4"/>
      <name val="Rubik"/>
      <family val="2"/>
      <scheme val="minor"/>
    </font>
    <font>
      <b/>
      <sz val="14"/>
      <color theme="1"/>
      <name val="Rubik ExtraBold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 applyAlignment="1">
      <alignment wrapText="1"/>
    </xf>
    <xf numFmtId="164" fontId="1" fillId="0" borderId="0" xfId="1" applyNumberFormat="1" applyFont="1"/>
    <xf numFmtId="164" fontId="3" fillId="3" borderId="1" xfId="1" applyNumberFormat="1" applyFont="1" applyFill="1" applyBorder="1" applyAlignment="1">
      <alignment horizontal="center" vertical="top"/>
    </xf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1" fontId="4" fillId="2" borderId="0" xfId="0" applyNumberFormat="1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1" fontId="6" fillId="0" borderId="0" xfId="2" applyNumberFormat="1"/>
    <xf numFmtId="0" fontId="7" fillId="0" borderId="0" xfId="0" applyFont="1"/>
    <xf numFmtId="0" fontId="0" fillId="0" borderId="0" xfId="0" applyAlignment="1">
      <alignment wrapText="1"/>
    </xf>
    <xf numFmtId="0" fontId="8" fillId="3" borderId="0" xfId="0" applyFont="1" applyFill="1" applyAlignment="1">
      <alignment wrapText="1"/>
    </xf>
    <xf numFmtId="0" fontId="9" fillId="0" borderId="0" xfId="0" applyFont="1"/>
    <xf numFmtId="0" fontId="6" fillId="0" borderId="0" xfId="2" applyAlignment="1">
      <alignment wrapText="1"/>
    </xf>
    <xf numFmtId="0" fontId="0" fillId="4" borderId="0" xfId="0" applyFill="1" applyAlignment="1">
      <alignment wrapText="1"/>
    </xf>
    <xf numFmtId="1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4" fontId="0" fillId="4" borderId="1" xfId="1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647699</xdr:colOff>
      <xdr:row>2</xdr:row>
      <xdr:rowOff>114299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72DC53-EDBE-42D0-8751-9DEF4BDB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699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0</xdr:col>
      <xdr:colOff>647699</xdr:colOff>
      <xdr:row>3</xdr:row>
      <xdr:rowOff>126999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9FFE95-F17C-4C55-94A9-A31E36BFE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647699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647699</xdr:colOff>
      <xdr:row>4</xdr:row>
      <xdr:rowOff>114299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135896-96BE-4D79-9C2C-379A688C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647699" cy="64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69850</xdr:rowOff>
    </xdr:from>
    <xdr:to>
      <xdr:col>0</xdr:col>
      <xdr:colOff>647699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9866122-B9F5-4BFC-937B-8856ED51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50"/>
          <a:ext cx="647699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GhanaRemembers">
      <a:dk1>
        <a:srgbClr val="231F20"/>
      </a:dk1>
      <a:lt1>
        <a:srgbClr val="FFFFFF"/>
      </a:lt1>
      <a:dk2>
        <a:srgbClr val="F9A115"/>
      </a:dk2>
      <a:lt2>
        <a:srgbClr val="FFFFFF"/>
      </a:lt2>
      <a:accent1>
        <a:srgbClr val="F9A115"/>
      </a:accent1>
      <a:accent2>
        <a:srgbClr val="E71C24"/>
      </a:accent2>
      <a:accent3>
        <a:srgbClr val="00A651"/>
      </a:accent3>
      <a:accent4>
        <a:srgbClr val="A7A9AC"/>
      </a:accent4>
      <a:accent5>
        <a:srgbClr val="231F20"/>
      </a:accent5>
      <a:accent6>
        <a:srgbClr val="000000"/>
      </a:accent6>
      <a:hlink>
        <a:srgbClr val="231F20"/>
      </a:hlink>
      <a:folHlink>
        <a:srgbClr val="E71C24"/>
      </a:folHlink>
    </a:clrScheme>
    <a:fontScheme name="Ghanaremembers">
      <a:majorFont>
        <a:latin typeface="Rubik ExtraBold"/>
        <a:ea typeface=""/>
        <a:cs typeface=""/>
      </a:majorFont>
      <a:minorFont>
        <a:latin typeface="Rubik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hanamemorialproduct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ghanamemorialproduct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hanamemorialproducts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hanamemorialproducts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hanamemorial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E388-D741-48DE-A915-58CDCD13569E}">
  <sheetPr>
    <pageSetUpPr fitToPage="1"/>
  </sheetPr>
  <dimension ref="B1:B34"/>
  <sheetViews>
    <sheetView topLeftCell="A7" workbookViewId="0">
      <selection activeCell="B34" sqref="B34"/>
    </sheetView>
  </sheetViews>
  <sheetFormatPr defaultRowHeight="14"/>
  <cols>
    <col min="2" max="2" width="118.1640625" customWidth="1"/>
  </cols>
  <sheetData>
    <row r="1" spans="2:2" ht="28">
      <c r="B1" s="17" t="s">
        <v>226</v>
      </c>
    </row>
    <row r="2" spans="2:2">
      <c r="B2" s="18"/>
    </row>
    <row r="3" spans="2:2">
      <c r="B3" s="21" t="s">
        <v>224</v>
      </c>
    </row>
    <row r="4" spans="2:2" ht="28">
      <c r="B4" s="18" t="s">
        <v>227</v>
      </c>
    </row>
    <row r="5" spans="2:2">
      <c r="B5" s="18"/>
    </row>
    <row r="6" spans="2:2">
      <c r="B6" s="18" t="s">
        <v>228</v>
      </c>
    </row>
    <row r="7" spans="2:2">
      <c r="B7" s="18"/>
    </row>
    <row r="8" spans="2:2">
      <c r="B8" s="19" t="s">
        <v>229</v>
      </c>
    </row>
    <row r="9" spans="2:2">
      <c r="B9" s="18" t="s">
        <v>230</v>
      </c>
    </row>
    <row r="10" spans="2:2">
      <c r="B10" s="18" t="s">
        <v>231</v>
      </c>
    </row>
    <row r="11" spans="2:2">
      <c r="B11" s="18"/>
    </row>
    <row r="12" spans="2:2">
      <c r="B12" s="19" t="s">
        <v>232</v>
      </c>
    </row>
    <row r="13" spans="2:2">
      <c r="B13" s="18" t="s">
        <v>233</v>
      </c>
    </row>
    <row r="14" spans="2:2">
      <c r="B14" s="18" t="s">
        <v>234</v>
      </c>
    </row>
    <row r="15" spans="2:2">
      <c r="B15" s="18" t="s">
        <v>235</v>
      </c>
    </row>
    <row r="16" spans="2:2">
      <c r="B16" s="18"/>
    </row>
    <row r="17" spans="2:2">
      <c r="B17" s="19" t="s">
        <v>236</v>
      </c>
    </row>
    <row r="18" spans="2:2">
      <c r="B18" s="18" t="s">
        <v>237</v>
      </c>
    </row>
    <row r="19" spans="2:2">
      <c r="B19" s="18" t="s">
        <v>238</v>
      </c>
    </row>
    <row r="20" spans="2:2">
      <c r="B20" s="18" t="s">
        <v>239</v>
      </c>
    </row>
    <row r="21" spans="2:2">
      <c r="B21" s="18" t="s">
        <v>240</v>
      </c>
    </row>
    <row r="22" spans="2:2">
      <c r="B22" s="18" t="s">
        <v>241</v>
      </c>
    </row>
    <row r="23" spans="2:2">
      <c r="B23" s="18" t="s">
        <v>242</v>
      </c>
    </row>
    <row r="24" spans="2:2">
      <c r="B24" s="18"/>
    </row>
    <row r="25" spans="2:2">
      <c r="B25" s="19" t="s">
        <v>243</v>
      </c>
    </row>
    <row r="26" spans="2:2">
      <c r="B26" s="18" t="s">
        <v>244</v>
      </c>
    </row>
    <row r="27" spans="2:2">
      <c r="B27" s="18" t="s">
        <v>245</v>
      </c>
    </row>
    <row r="28" spans="2:2">
      <c r="B28" s="18" t="s">
        <v>246</v>
      </c>
    </row>
    <row r="29" spans="2:2">
      <c r="B29" s="18" t="s">
        <v>247</v>
      </c>
    </row>
    <row r="30" spans="2:2">
      <c r="B30" s="18"/>
    </row>
    <row r="31" spans="2:2">
      <c r="B31" s="19" t="s">
        <v>248</v>
      </c>
    </row>
    <row r="32" spans="2:2" ht="28">
      <c r="B32" s="18" t="s">
        <v>249</v>
      </c>
    </row>
    <row r="33" spans="2:2">
      <c r="B33" s="18"/>
    </row>
    <row r="34" spans="2:2">
      <c r="B34" s="22" t="s">
        <v>250</v>
      </c>
    </row>
  </sheetData>
  <sheetProtection algorithmName="SHA-512" hashValue="WDStrxcBWUHZiZ0d+nE3A+St8YnP7La10xvj/DIm1kNTtdNs4uL4wVpRovg/LGwVhrwItrIozlZr8uGYED5SFg==" saltValue="c0/FEXLmuodU6F82a6CY+A==" spinCount="100000" sheet="1" objects="1" scenarios="1"/>
  <hyperlinks>
    <hyperlink ref="B3" r:id="rId1" xr:uid="{540156D7-20E3-45D6-BFAD-A566FC3F84C8}"/>
  </hyperlinks>
  <pageMargins left="0.70866141732283472" right="0.70866141732283472" top="0.74803149606299213" bottom="0.74803149606299213" header="0.31496062992125984" footer="0.31496062992125984"/>
  <pageSetup scale="88" orientation="landscape" r:id="rId2"/>
  <headerFooter>
    <oddHeader>&amp;C&amp;F</oddHeader>
    <oddFooter>&amp;Lghanamemorialproducts.com&amp;C&amp;D&amp;RPagina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topLeftCell="A4" workbookViewId="0">
      <selection activeCell="D6" sqref="D6"/>
    </sheetView>
  </sheetViews>
  <sheetFormatPr defaultRowHeight="14"/>
  <cols>
    <col min="2" max="2" width="33.6640625" customWidth="1"/>
  </cols>
  <sheetData>
    <row r="1" spans="2:4">
      <c r="B1" s="1" t="s">
        <v>257</v>
      </c>
      <c r="C1" s="16" t="s">
        <v>224</v>
      </c>
    </row>
    <row r="3" spans="2:4">
      <c r="B3" s="1" t="s">
        <v>0</v>
      </c>
      <c r="C3" s="23">
        <v>300</v>
      </c>
    </row>
    <row r="4" spans="2:4">
      <c r="C4" s="3"/>
    </row>
    <row r="5" spans="2:4">
      <c r="B5" s="1" t="s">
        <v>1</v>
      </c>
      <c r="C5" s="24" t="s">
        <v>2</v>
      </c>
      <c r="D5" s="3" t="s">
        <v>225</v>
      </c>
    </row>
    <row r="8" spans="2:4">
      <c r="B8" t="s">
        <v>251</v>
      </c>
      <c r="C8" s="4" t="s">
        <v>252</v>
      </c>
      <c r="D8" s="4" t="s">
        <v>253</v>
      </c>
    </row>
    <row r="9" spans="2:4">
      <c r="C9" s="4" t="s">
        <v>2</v>
      </c>
      <c r="D9" s="4" t="s">
        <v>254</v>
      </c>
    </row>
    <row r="10" spans="2:4">
      <c r="C10" s="4" t="s">
        <v>255</v>
      </c>
      <c r="D10" s="4" t="s">
        <v>256</v>
      </c>
    </row>
  </sheetData>
  <sheetProtection algorithmName="SHA-512" hashValue="hbk8BX23mWQbKk9Qvu+kJPQKnwT1P+Bw9ruHbF30J84upGonRfL1xOGZLTY7NkgijOf8EcEJGCmcICGgcoOaRw==" saltValue="93lXxhcjUPKhN9iHKrjCIQ==" spinCount="100000" sheet="1" objects="1" scenarios="1"/>
  <dataValidations count="1">
    <dataValidation type="list" allowBlank="1" showInputMessage="1" showErrorMessage="1" sqref="C5" xr:uid="{00000000-0002-0000-0000-000000000000}">
      <formula1>"A,B,C"</formula1>
    </dataValidation>
  </dataValidations>
  <hyperlinks>
    <hyperlink ref="C1" r:id="rId1" xr:uid="{BC57B7F7-29E3-4FA8-9808-B8823DB4F998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workbookViewId="0">
      <pane xSplit="3" ySplit="1" topLeftCell="F7" activePane="bottomRight" state="frozen"/>
      <selection pane="topRight" activeCell="D1" sqref="D1"/>
      <selection pane="bottomLeft" activeCell="A2" sqref="A2"/>
      <selection pane="bottomRight" activeCell="Q2" activeCellId="4" sqref="I2:K33 O4 O12:O13 O15 Q2:Q33"/>
    </sheetView>
  </sheetViews>
  <sheetFormatPr defaultRowHeight="14"/>
  <cols>
    <col min="1" max="1" width="4.6640625" style="5" customWidth="1"/>
    <col min="2" max="2" width="18.6640625" style="5" customWidth="1"/>
    <col min="3" max="3" width="26.6640625" style="5" customWidth="1"/>
    <col min="4" max="4" width="40.6640625" style="8" customWidth="1"/>
    <col min="5" max="5" width="14.6640625" style="5" customWidth="1"/>
    <col min="6" max="6" width="12.6640625" style="5" customWidth="1"/>
    <col min="7" max="7" width="16.6640625" style="5" customWidth="1"/>
    <col min="8" max="8" width="19.08203125" style="5" customWidth="1"/>
    <col min="9" max="11" width="12.6640625" style="5" customWidth="1"/>
    <col min="12" max="12" width="20.6640625" style="5" customWidth="1"/>
    <col min="13" max="13" width="33.1640625" style="8" customWidth="1"/>
    <col min="14" max="14" width="16.08203125" style="5" customWidth="1"/>
    <col min="15" max="17" width="13.6640625" style="5" customWidth="1"/>
    <col min="18" max="18" width="15.83203125" style="5" customWidth="1"/>
    <col min="19" max="20" width="13.6640625" style="5" customWidth="1"/>
    <col min="21" max="16384" width="8.6640625" style="5"/>
  </cols>
  <sheetData>
    <row r="1" spans="1:20">
      <c r="A1" s="10" t="s">
        <v>3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1" t="s">
        <v>181</v>
      </c>
      <c r="O1" s="11" t="s">
        <v>182</v>
      </c>
      <c r="P1" s="11" t="s">
        <v>183</v>
      </c>
      <c r="Q1" s="11" t="s">
        <v>184</v>
      </c>
      <c r="R1" s="11" t="s">
        <v>185</v>
      </c>
      <c r="S1" s="11" t="s">
        <v>186</v>
      </c>
      <c r="T1" s="11" t="s">
        <v>187</v>
      </c>
    </row>
    <row r="2" spans="1:20">
      <c r="A2" s="6">
        <v>1</v>
      </c>
      <c r="B2" s="6" t="s">
        <v>16</v>
      </c>
      <c r="C2" s="6" t="s">
        <v>33</v>
      </c>
      <c r="D2" s="7" t="s">
        <v>65</v>
      </c>
      <c r="E2" s="6" t="s">
        <v>97</v>
      </c>
      <c r="F2" s="6" t="s">
        <v>111</v>
      </c>
      <c r="G2" s="6" t="s">
        <v>119</v>
      </c>
      <c r="H2" s="6" t="s">
        <v>126</v>
      </c>
      <c r="I2" s="25">
        <v>50</v>
      </c>
      <c r="J2" s="25">
        <v>50</v>
      </c>
      <c r="K2" s="25">
        <v>50</v>
      </c>
      <c r="L2" s="6" t="s">
        <v>129</v>
      </c>
      <c r="M2" s="7" t="s">
        <v>150</v>
      </c>
      <c r="N2" s="6">
        <f t="shared" ref="N2:N33" si="0">IF(SelectedBudget="A",I2,IF(SelectedBudget="B",J2,K2))</f>
        <v>50</v>
      </c>
      <c r="O2" s="6">
        <f t="shared" ref="O2:O33" si="1">IF(G2="attendees",IF(F2="per-50 pax",CEILING(Attendees/50,1),Attendees),1)</f>
        <v>1</v>
      </c>
      <c r="P2" s="6">
        <f t="shared" ref="P2:P33" si="2">N2*O2</f>
        <v>50</v>
      </c>
      <c r="Q2" s="25">
        <v>0</v>
      </c>
      <c r="R2" s="6">
        <v>0</v>
      </c>
      <c r="S2" s="6">
        <f t="shared" ref="S2:S33" si="3">Q2*R2</f>
        <v>0</v>
      </c>
      <c r="T2" s="6">
        <f t="shared" ref="T2:T33" si="4">S2-P2</f>
        <v>-50</v>
      </c>
    </row>
    <row r="3" spans="1:20">
      <c r="A3" s="6">
        <v>2</v>
      </c>
      <c r="B3" s="6" t="s">
        <v>16</v>
      </c>
      <c r="C3" s="6" t="s">
        <v>34</v>
      </c>
      <c r="D3" s="7" t="s">
        <v>66</v>
      </c>
      <c r="E3" s="6" t="s">
        <v>97</v>
      </c>
      <c r="F3" s="6" t="s">
        <v>111</v>
      </c>
      <c r="G3" s="6" t="s">
        <v>119</v>
      </c>
      <c r="H3" s="6" t="s">
        <v>126</v>
      </c>
      <c r="I3" s="25">
        <v>30</v>
      </c>
      <c r="J3" s="25">
        <v>30</v>
      </c>
      <c r="K3" s="25">
        <v>30</v>
      </c>
      <c r="L3" s="6" t="s">
        <v>129</v>
      </c>
      <c r="M3" s="7" t="s">
        <v>151</v>
      </c>
      <c r="N3" s="6">
        <f t="shared" si="0"/>
        <v>30</v>
      </c>
      <c r="O3" s="6">
        <f t="shared" si="1"/>
        <v>1</v>
      </c>
      <c r="P3" s="6">
        <f t="shared" si="2"/>
        <v>30</v>
      </c>
      <c r="Q3" s="25">
        <v>0</v>
      </c>
      <c r="R3" s="6">
        <v>0</v>
      </c>
      <c r="S3" s="6">
        <f t="shared" si="3"/>
        <v>0</v>
      </c>
      <c r="T3" s="6">
        <f t="shared" si="4"/>
        <v>-30</v>
      </c>
    </row>
    <row r="4" spans="1:20">
      <c r="A4" s="6">
        <v>3</v>
      </c>
      <c r="B4" s="6" t="s">
        <v>17</v>
      </c>
      <c r="C4" s="6" t="s">
        <v>35</v>
      </c>
      <c r="D4" s="7" t="s">
        <v>67</v>
      </c>
      <c r="E4" s="6" t="s">
        <v>98</v>
      </c>
      <c r="F4" s="6" t="s">
        <v>112</v>
      </c>
      <c r="G4" s="6" t="s">
        <v>120</v>
      </c>
      <c r="H4" s="6" t="s">
        <v>126</v>
      </c>
      <c r="I4" s="25">
        <v>200</v>
      </c>
      <c r="J4" s="25">
        <v>200</v>
      </c>
      <c r="K4" s="25">
        <v>200</v>
      </c>
      <c r="L4" s="6" t="s">
        <v>17</v>
      </c>
      <c r="M4" s="7" t="s">
        <v>152</v>
      </c>
      <c r="N4" s="6">
        <f t="shared" si="0"/>
        <v>200</v>
      </c>
      <c r="O4" s="25"/>
      <c r="P4" s="6">
        <f t="shared" si="2"/>
        <v>0</v>
      </c>
      <c r="Q4" s="25">
        <v>0</v>
      </c>
      <c r="R4" s="6">
        <v>0</v>
      </c>
      <c r="S4" s="6">
        <f t="shared" si="3"/>
        <v>0</v>
      </c>
      <c r="T4" s="6">
        <f t="shared" si="4"/>
        <v>0</v>
      </c>
    </row>
    <row r="5" spans="1:20">
      <c r="A5" s="6">
        <v>4</v>
      </c>
      <c r="B5" s="6" t="s">
        <v>17</v>
      </c>
      <c r="C5" s="6" t="s">
        <v>36</v>
      </c>
      <c r="D5" s="7" t="s">
        <v>68</v>
      </c>
      <c r="E5" s="6" t="s">
        <v>99</v>
      </c>
      <c r="F5" s="6" t="s">
        <v>111</v>
      </c>
      <c r="G5" s="6" t="s">
        <v>119</v>
      </c>
      <c r="H5" s="6" t="s">
        <v>126</v>
      </c>
      <c r="I5" s="25">
        <v>500</v>
      </c>
      <c r="J5" s="25">
        <v>800</v>
      </c>
      <c r="K5" s="25">
        <v>1500</v>
      </c>
      <c r="L5" s="6" t="s">
        <v>17</v>
      </c>
      <c r="M5" s="7" t="s">
        <v>153</v>
      </c>
      <c r="N5" s="6">
        <f t="shared" si="0"/>
        <v>800</v>
      </c>
      <c r="O5" s="6">
        <f t="shared" si="1"/>
        <v>1</v>
      </c>
      <c r="P5" s="6">
        <f t="shared" si="2"/>
        <v>800</v>
      </c>
      <c r="Q5" s="25">
        <v>0</v>
      </c>
      <c r="R5" s="6">
        <v>0</v>
      </c>
      <c r="S5" s="6">
        <f t="shared" si="3"/>
        <v>0</v>
      </c>
      <c r="T5" s="6">
        <f t="shared" si="4"/>
        <v>-800</v>
      </c>
    </row>
    <row r="6" spans="1:20">
      <c r="A6" s="6">
        <v>5</v>
      </c>
      <c r="B6" s="6" t="s">
        <v>18</v>
      </c>
      <c r="C6" s="6" t="s">
        <v>37</v>
      </c>
      <c r="D6" s="7" t="s">
        <v>69</v>
      </c>
      <c r="E6" s="6" t="s">
        <v>99</v>
      </c>
      <c r="F6" s="6" t="s">
        <v>111</v>
      </c>
      <c r="G6" s="6" t="s">
        <v>119</v>
      </c>
      <c r="H6" s="6" t="s">
        <v>126</v>
      </c>
      <c r="I6" s="25">
        <v>1500</v>
      </c>
      <c r="J6" s="25">
        <v>3500</v>
      </c>
      <c r="K6" s="25">
        <v>10000</v>
      </c>
      <c r="L6" s="6" t="s">
        <v>130</v>
      </c>
      <c r="M6" s="7" t="s">
        <v>154</v>
      </c>
      <c r="N6" s="6">
        <f t="shared" si="0"/>
        <v>3500</v>
      </c>
      <c r="O6" s="6">
        <f t="shared" si="1"/>
        <v>1</v>
      </c>
      <c r="P6" s="6">
        <f t="shared" si="2"/>
        <v>3500</v>
      </c>
      <c r="Q6" s="25">
        <v>0</v>
      </c>
      <c r="R6" s="6">
        <v>0</v>
      </c>
      <c r="S6" s="6">
        <f t="shared" si="3"/>
        <v>0</v>
      </c>
      <c r="T6" s="6">
        <f t="shared" si="4"/>
        <v>-3500</v>
      </c>
    </row>
    <row r="7" spans="1:20">
      <c r="A7" s="6">
        <v>6</v>
      </c>
      <c r="B7" s="6" t="s">
        <v>19</v>
      </c>
      <c r="C7" s="6" t="s">
        <v>38</v>
      </c>
      <c r="D7" s="7" t="s">
        <v>70</v>
      </c>
      <c r="E7" s="6" t="s">
        <v>100</v>
      </c>
      <c r="F7" s="6" t="s">
        <v>111</v>
      </c>
      <c r="G7" s="6" t="s">
        <v>119</v>
      </c>
      <c r="H7" s="6" t="s">
        <v>126</v>
      </c>
      <c r="I7" s="25">
        <v>300</v>
      </c>
      <c r="J7" s="25">
        <v>500</v>
      </c>
      <c r="K7" s="25">
        <v>1500</v>
      </c>
      <c r="L7" s="6" t="s">
        <v>131</v>
      </c>
      <c r="M7" s="7" t="s">
        <v>155</v>
      </c>
      <c r="N7" s="6">
        <f t="shared" si="0"/>
        <v>500</v>
      </c>
      <c r="O7" s="6">
        <f t="shared" si="1"/>
        <v>1</v>
      </c>
      <c r="P7" s="6">
        <f t="shared" si="2"/>
        <v>500</v>
      </c>
      <c r="Q7" s="25">
        <v>0</v>
      </c>
      <c r="R7" s="6">
        <v>0</v>
      </c>
      <c r="S7" s="6">
        <f t="shared" si="3"/>
        <v>0</v>
      </c>
      <c r="T7" s="6">
        <f t="shared" si="4"/>
        <v>-500</v>
      </c>
    </row>
    <row r="8" spans="1:20">
      <c r="A8" s="6">
        <v>7</v>
      </c>
      <c r="B8" s="6" t="s">
        <v>20</v>
      </c>
      <c r="C8" s="6" t="s">
        <v>39</v>
      </c>
      <c r="D8" s="7" t="s">
        <v>71</v>
      </c>
      <c r="E8" s="6" t="s">
        <v>101</v>
      </c>
      <c r="F8" s="6" t="s">
        <v>111</v>
      </c>
      <c r="G8" s="6" t="s">
        <v>119</v>
      </c>
      <c r="H8" s="6" t="s">
        <v>126</v>
      </c>
      <c r="I8" s="25">
        <v>600</v>
      </c>
      <c r="J8" s="25">
        <v>800</v>
      </c>
      <c r="K8" s="25">
        <v>1500</v>
      </c>
      <c r="L8" s="6" t="s">
        <v>20</v>
      </c>
      <c r="M8" s="7" t="s">
        <v>156</v>
      </c>
      <c r="N8" s="6">
        <f t="shared" si="0"/>
        <v>800</v>
      </c>
      <c r="O8" s="6">
        <f t="shared" si="1"/>
        <v>1</v>
      </c>
      <c r="P8" s="6">
        <f t="shared" si="2"/>
        <v>800</v>
      </c>
      <c r="Q8" s="25">
        <v>0</v>
      </c>
      <c r="R8" s="6">
        <v>0</v>
      </c>
      <c r="S8" s="6">
        <f t="shared" si="3"/>
        <v>0</v>
      </c>
      <c r="T8" s="6">
        <f t="shared" si="4"/>
        <v>-800</v>
      </c>
    </row>
    <row r="9" spans="1:20" ht="14" customHeight="1">
      <c r="A9" s="6">
        <v>8</v>
      </c>
      <c r="B9" s="6" t="s">
        <v>21</v>
      </c>
      <c r="C9" s="6" t="s">
        <v>40</v>
      </c>
      <c r="D9" s="7" t="s">
        <v>72</v>
      </c>
      <c r="E9" s="6" t="s">
        <v>102</v>
      </c>
      <c r="F9" s="6" t="s">
        <v>113</v>
      </c>
      <c r="G9" s="6" t="s">
        <v>121</v>
      </c>
      <c r="H9" s="6" t="s">
        <v>127</v>
      </c>
      <c r="I9" s="25">
        <v>15</v>
      </c>
      <c r="J9" s="25">
        <v>15</v>
      </c>
      <c r="K9" s="25">
        <v>15</v>
      </c>
      <c r="L9" s="6" t="s">
        <v>132</v>
      </c>
      <c r="M9" s="7" t="s">
        <v>157</v>
      </c>
      <c r="N9" s="6">
        <f t="shared" si="0"/>
        <v>15</v>
      </c>
      <c r="O9" s="6">
        <f t="shared" si="1"/>
        <v>300</v>
      </c>
      <c r="P9" s="6">
        <f t="shared" si="2"/>
        <v>4500</v>
      </c>
      <c r="Q9" s="25">
        <v>0</v>
      </c>
      <c r="R9" s="6">
        <v>0</v>
      </c>
      <c r="S9" s="6">
        <f t="shared" si="3"/>
        <v>0</v>
      </c>
      <c r="T9" s="6">
        <f t="shared" si="4"/>
        <v>-4500</v>
      </c>
    </row>
    <row r="10" spans="1:20">
      <c r="A10" s="6">
        <v>9</v>
      </c>
      <c r="B10" s="6" t="s">
        <v>21</v>
      </c>
      <c r="C10" s="6" t="s">
        <v>41</v>
      </c>
      <c r="D10" s="7" t="s">
        <v>73</v>
      </c>
      <c r="E10" s="6" t="s">
        <v>102</v>
      </c>
      <c r="F10" s="6" t="s">
        <v>111</v>
      </c>
      <c r="G10" s="6" t="s">
        <v>119</v>
      </c>
      <c r="H10" s="6" t="s">
        <v>128</v>
      </c>
      <c r="I10" s="25">
        <v>600</v>
      </c>
      <c r="J10" s="25">
        <v>900</v>
      </c>
      <c r="K10" s="25">
        <v>1500</v>
      </c>
      <c r="L10" s="6" t="s">
        <v>133</v>
      </c>
      <c r="M10" s="7" t="s">
        <v>158</v>
      </c>
      <c r="N10" s="6">
        <f t="shared" si="0"/>
        <v>900</v>
      </c>
      <c r="O10" s="6">
        <f t="shared" si="1"/>
        <v>1</v>
      </c>
      <c r="P10" s="6">
        <f t="shared" si="2"/>
        <v>900</v>
      </c>
      <c r="Q10" s="25">
        <v>0</v>
      </c>
      <c r="R10" s="6">
        <v>0</v>
      </c>
      <c r="S10" s="6">
        <f t="shared" si="3"/>
        <v>0</v>
      </c>
      <c r="T10" s="6">
        <f t="shared" si="4"/>
        <v>-900</v>
      </c>
    </row>
    <row r="11" spans="1:20">
      <c r="A11" s="6">
        <v>10</v>
      </c>
      <c r="B11" s="6" t="s">
        <v>22</v>
      </c>
      <c r="C11" s="6" t="s">
        <v>42</v>
      </c>
      <c r="D11" s="7" t="s">
        <v>74</v>
      </c>
      <c r="E11" s="6" t="s">
        <v>101</v>
      </c>
      <c r="F11" s="6" t="s">
        <v>111</v>
      </c>
      <c r="G11" s="6" t="s">
        <v>119</v>
      </c>
      <c r="H11" s="6" t="s">
        <v>126</v>
      </c>
      <c r="I11" s="25">
        <v>600</v>
      </c>
      <c r="J11" s="25">
        <v>900</v>
      </c>
      <c r="K11" s="25">
        <v>1500</v>
      </c>
      <c r="L11" s="6" t="s">
        <v>134</v>
      </c>
      <c r="M11" s="7" t="s">
        <v>159</v>
      </c>
      <c r="N11" s="6">
        <f t="shared" si="0"/>
        <v>900</v>
      </c>
      <c r="O11" s="6">
        <f t="shared" si="1"/>
        <v>1</v>
      </c>
      <c r="P11" s="6">
        <f t="shared" si="2"/>
        <v>900</v>
      </c>
      <c r="Q11" s="25">
        <v>0</v>
      </c>
      <c r="R11" s="6">
        <v>0</v>
      </c>
      <c r="S11" s="6">
        <f t="shared" si="3"/>
        <v>0</v>
      </c>
      <c r="T11" s="6">
        <f t="shared" si="4"/>
        <v>-900</v>
      </c>
    </row>
    <row r="12" spans="1:20">
      <c r="A12" s="6">
        <v>11</v>
      </c>
      <c r="B12" s="6" t="s">
        <v>22</v>
      </c>
      <c r="C12" s="6" t="s">
        <v>43</v>
      </c>
      <c r="D12" s="7" t="s">
        <v>75</v>
      </c>
      <c r="E12" s="6" t="s">
        <v>101</v>
      </c>
      <c r="F12" s="6" t="s">
        <v>114</v>
      </c>
      <c r="G12" s="6" t="s">
        <v>122</v>
      </c>
      <c r="H12" s="6" t="s">
        <v>128</v>
      </c>
      <c r="I12" s="25">
        <v>300</v>
      </c>
      <c r="J12" s="25">
        <v>500</v>
      </c>
      <c r="K12" s="25">
        <v>900</v>
      </c>
      <c r="L12" s="6" t="s">
        <v>135</v>
      </c>
      <c r="M12" s="7" t="s">
        <v>160</v>
      </c>
      <c r="N12" s="6">
        <f t="shared" si="0"/>
        <v>500</v>
      </c>
      <c r="O12" s="25"/>
      <c r="P12" s="6">
        <f t="shared" si="2"/>
        <v>0</v>
      </c>
      <c r="Q12" s="25">
        <v>0</v>
      </c>
      <c r="R12" s="6">
        <v>0</v>
      </c>
      <c r="S12" s="6">
        <f t="shared" si="3"/>
        <v>0</v>
      </c>
      <c r="T12" s="6">
        <f t="shared" si="4"/>
        <v>0</v>
      </c>
    </row>
    <row r="13" spans="1:20" ht="28">
      <c r="A13" s="6">
        <v>12</v>
      </c>
      <c r="B13" s="6" t="s">
        <v>23</v>
      </c>
      <c r="C13" s="6" t="s">
        <v>44</v>
      </c>
      <c r="D13" s="7" t="s">
        <v>76</v>
      </c>
      <c r="E13" s="6" t="s">
        <v>103</v>
      </c>
      <c r="F13" s="6" t="s">
        <v>115</v>
      </c>
      <c r="G13" s="6" t="s">
        <v>123</v>
      </c>
      <c r="H13" s="6" t="s">
        <v>126</v>
      </c>
      <c r="I13" s="25">
        <v>5</v>
      </c>
      <c r="J13" s="25">
        <v>10</v>
      </c>
      <c r="K13" s="25">
        <v>15</v>
      </c>
      <c r="L13" s="6" t="s">
        <v>136</v>
      </c>
      <c r="M13" s="7" t="s">
        <v>161</v>
      </c>
      <c r="N13" s="6">
        <f t="shared" si="0"/>
        <v>10</v>
      </c>
      <c r="O13" s="25"/>
      <c r="P13" s="6">
        <f t="shared" si="2"/>
        <v>0</v>
      </c>
      <c r="Q13" s="25">
        <v>0</v>
      </c>
      <c r="R13" s="6">
        <v>0</v>
      </c>
      <c r="S13" s="6">
        <f t="shared" si="3"/>
        <v>0</v>
      </c>
      <c r="T13" s="6">
        <f t="shared" si="4"/>
        <v>0</v>
      </c>
    </row>
    <row r="14" spans="1:20">
      <c r="A14" s="6">
        <v>13</v>
      </c>
      <c r="B14" s="6" t="s">
        <v>23</v>
      </c>
      <c r="C14" s="6" t="s">
        <v>45</v>
      </c>
      <c r="D14" s="7" t="s">
        <v>77</v>
      </c>
      <c r="E14" s="6" t="s">
        <v>100</v>
      </c>
      <c r="F14" s="6" t="s">
        <v>113</v>
      </c>
      <c r="G14" s="6" t="s">
        <v>121</v>
      </c>
      <c r="H14" s="6" t="s">
        <v>127</v>
      </c>
      <c r="I14" s="25">
        <v>5</v>
      </c>
      <c r="J14" s="25">
        <v>10</v>
      </c>
      <c r="K14" s="25">
        <v>15</v>
      </c>
      <c r="L14" s="6" t="s">
        <v>136</v>
      </c>
      <c r="M14" s="7" t="s">
        <v>162</v>
      </c>
      <c r="N14" s="6">
        <f t="shared" si="0"/>
        <v>10</v>
      </c>
      <c r="O14" s="6">
        <f t="shared" si="1"/>
        <v>300</v>
      </c>
      <c r="P14" s="6">
        <f t="shared" si="2"/>
        <v>3000</v>
      </c>
      <c r="Q14" s="25">
        <v>0</v>
      </c>
      <c r="R14" s="6">
        <v>0</v>
      </c>
      <c r="S14" s="6">
        <f t="shared" si="3"/>
        <v>0</v>
      </c>
      <c r="T14" s="6">
        <f t="shared" si="4"/>
        <v>-3000</v>
      </c>
    </row>
    <row r="15" spans="1:20" ht="28">
      <c r="A15" s="6">
        <v>14</v>
      </c>
      <c r="B15" s="6" t="s">
        <v>23</v>
      </c>
      <c r="C15" s="6" t="s">
        <v>46</v>
      </c>
      <c r="D15" s="7" t="s">
        <v>78</v>
      </c>
      <c r="E15" s="6" t="s">
        <v>100</v>
      </c>
      <c r="F15" s="6" t="s">
        <v>116</v>
      </c>
      <c r="G15" s="6" t="s">
        <v>124</v>
      </c>
      <c r="H15" s="6" t="s">
        <v>126</v>
      </c>
      <c r="I15" s="25">
        <v>120</v>
      </c>
      <c r="J15" s="25">
        <v>200</v>
      </c>
      <c r="K15" s="25">
        <v>350</v>
      </c>
      <c r="L15" s="6" t="s">
        <v>136</v>
      </c>
      <c r="M15" s="7" t="s">
        <v>163</v>
      </c>
      <c r="N15" s="6">
        <f t="shared" si="0"/>
        <v>200</v>
      </c>
      <c r="O15" s="25"/>
      <c r="P15" s="6">
        <f t="shared" si="2"/>
        <v>0</v>
      </c>
      <c r="Q15" s="25">
        <v>0</v>
      </c>
      <c r="R15" s="6">
        <v>0</v>
      </c>
      <c r="S15" s="6">
        <f t="shared" si="3"/>
        <v>0</v>
      </c>
      <c r="T15" s="6">
        <f t="shared" si="4"/>
        <v>0</v>
      </c>
    </row>
    <row r="16" spans="1:20">
      <c r="A16" s="6">
        <v>15</v>
      </c>
      <c r="B16" s="6" t="s">
        <v>23</v>
      </c>
      <c r="C16" s="6" t="s">
        <v>47</v>
      </c>
      <c r="D16" s="7" t="s">
        <v>79</v>
      </c>
      <c r="E16" s="6" t="s">
        <v>102</v>
      </c>
      <c r="F16" s="6" t="s">
        <v>115</v>
      </c>
      <c r="G16" s="6" t="s">
        <v>123</v>
      </c>
      <c r="H16" s="6" t="s">
        <v>127</v>
      </c>
      <c r="I16" s="25">
        <v>8</v>
      </c>
      <c r="J16" s="25">
        <v>16</v>
      </c>
      <c r="K16" s="25">
        <v>30</v>
      </c>
      <c r="L16" s="6" t="s">
        <v>136</v>
      </c>
      <c r="M16" s="7" t="s">
        <v>164</v>
      </c>
      <c r="N16" s="6">
        <f t="shared" si="0"/>
        <v>16</v>
      </c>
      <c r="O16" s="6">
        <f t="shared" si="1"/>
        <v>1</v>
      </c>
      <c r="P16" s="6">
        <f t="shared" si="2"/>
        <v>16</v>
      </c>
      <c r="Q16" s="25">
        <v>0</v>
      </c>
      <c r="R16" s="6">
        <v>0</v>
      </c>
      <c r="S16" s="6">
        <f t="shared" si="3"/>
        <v>0</v>
      </c>
      <c r="T16" s="6">
        <f t="shared" si="4"/>
        <v>-16</v>
      </c>
    </row>
    <row r="17" spans="1:20">
      <c r="A17" s="6">
        <v>16</v>
      </c>
      <c r="B17" s="6" t="s">
        <v>23</v>
      </c>
      <c r="C17" s="6" t="s">
        <v>48</v>
      </c>
      <c r="D17" s="7" t="s">
        <v>80</v>
      </c>
      <c r="E17" s="6" t="s">
        <v>104</v>
      </c>
      <c r="F17" s="6" t="s">
        <v>115</v>
      </c>
      <c r="G17" s="6" t="s">
        <v>123</v>
      </c>
      <c r="H17" s="6" t="s">
        <v>127</v>
      </c>
      <c r="I17" s="25">
        <v>3</v>
      </c>
      <c r="J17" s="25">
        <v>5</v>
      </c>
      <c r="K17" s="25">
        <v>10</v>
      </c>
      <c r="L17" s="6" t="s">
        <v>136</v>
      </c>
      <c r="M17" s="7" t="s">
        <v>161</v>
      </c>
      <c r="N17" s="6">
        <f t="shared" si="0"/>
        <v>5</v>
      </c>
      <c r="O17" s="6">
        <f t="shared" si="1"/>
        <v>1</v>
      </c>
      <c r="P17" s="6">
        <f t="shared" si="2"/>
        <v>5</v>
      </c>
      <c r="Q17" s="25">
        <v>0</v>
      </c>
      <c r="R17" s="6">
        <v>0</v>
      </c>
      <c r="S17" s="6">
        <f t="shared" si="3"/>
        <v>0</v>
      </c>
      <c r="T17" s="6">
        <f t="shared" si="4"/>
        <v>-5</v>
      </c>
    </row>
    <row r="18" spans="1:20">
      <c r="A18" s="6">
        <v>17</v>
      </c>
      <c r="B18" s="6" t="s">
        <v>24</v>
      </c>
      <c r="C18" s="6" t="s">
        <v>49</v>
      </c>
      <c r="D18" s="7" t="s">
        <v>81</v>
      </c>
      <c r="E18" s="6" t="s">
        <v>105</v>
      </c>
      <c r="F18" s="6" t="s">
        <v>113</v>
      </c>
      <c r="G18" s="6" t="s">
        <v>121</v>
      </c>
      <c r="H18" s="6" t="s">
        <v>127</v>
      </c>
      <c r="I18" s="25">
        <v>30</v>
      </c>
      <c r="J18" s="25">
        <v>50</v>
      </c>
      <c r="K18" s="25">
        <v>90</v>
      </c>
      <c r="L18" s="6" t="s">
        <v>137</v>
      </c>
      <c r="M18" s="7" t="s">
        <v>165</v>
      </c>
      <c r="N18" s="6">
        <f t="shared" si="0"/>
        <v>50</v>
      </c>
      <c r="O18" s="6">
        <f t="shared" si="1"/>
        <v>300</v>
      </c>
      <c r="P18" s="6">
        <f t="shared" si="2"/>
        <v>15000</v>
      </c>
      <c r="Q18" s="25">
        <v>0</v>
      </c>
      <c r="R18" s="6">
        <v>0</v>
      </c>
      <c r="S18" s="6">
        <f t="shared" si="3"/>
        <v>0</v>
      </c>
      <c r="T18" s="6">
        <f t="shared" si="4"/>
        <v>-15000</v>
      </c>
    </row>
    <row r="19" spans="1:20">
      <c r="A19" s="6">
        <v>18</v>
      </c>
      <c r="B19" s="6" t="s">
        <v>24</v>
      </c>
      <c r="C19" s="6" t="s">
        <v>50</v>
      </c>
      <c r="D19" s="7" t="s">
        <v>82</v>
      </c>
      <c r="E19" s="6" t="s">
        <v>105</v>
      </c>
      <c r="F19" s="6" t="s">
        <v>113</v>
      </c>
      <c r="G19" s="6" t="s">
        <v>121</v>
      </c>
      <c r="H19" s="6" t="s">
        <v>127</v>
      </c>
      <c r="I19" s="25">
        <v>10</v>
      </c>
      <c r="J19" s="25">
        <v>15</v>
      </c>
      <c r="K19" s="25">
        <v>25</v>
      </c>
      <c r="L19" s="6" t="s">
        <v>138</v>
      </c>
      <c r="M19" s="7" t="s">
        <v>166</v>
      </c>
      <c r="N19" s="6">
        <f t="shared" si="0"/>
        <v>15</v>
      </c>
      <c r="O19" s="6">
        <f t="shared" si="1"/>
        <v>300</v>
      </c>
      <c r="P19" s="6">
        <f t="shared" si="2"/>
        <v>4500</v>
      </c>
      <c r="Q19" s="25">
        <v>0</v>
      </c>
      <c r="R19" s="6">
        <v>0</v>
      </c>
      <c r="S19" s="6">
        <f t="shared" si="3"/>
        <v>0</v>
      </c>
      <c r="T19" s="6">
        <f t="shared" si="4"/>
        <v>-4500</v>
      </c>
    </row>
    <row r="20" spans="1:20">
      <c r="A20" s="6">
        <v>19</v>
      </c>
      <c r="B20" s="6" t="s">
        <v>24</v>
      </c>
      <c r="C20" s="6" t="s">
        <v>51</v>
      </c>
      <c r="D20" s="7" t="s">
        <v>83</v>
      </c>
      <c r="E20" s="6" t="s">
        <v>105</v>
      </c>
      <c r="F20" s="6" t="s">
        <v>113</v>
      </c>
      <c r="G20" s="6" t="s">
        <v>121</v>
      </c>
      <c r="H20" s="6" t="s">
        <v>127</v>
      </c>
      <c r="I20" s="25">
        <v>4</v>
      </c>
      <c r="J20" s="25">
        <v>6</v>
      </c>
      <c r="K20" s="25">
        <v>10</v>
      </c>
      <c r="L20" s="6" t="s">
        <v>139</v>
      </c>
      <c r="M20" s="7" t="s">
        <v>167</v>
      </c>
      <c r="N20" s="6">
        <f t="shared" si="0"/>
        <v>6</v>
      </c>
      <c r="O20" s="6">
        <f t="shared" si="1"/>
        <v>300</v>
      </c>
      <c r="P20" s="6">
        <f t="shared" si="2"/>
        <v>1800</v>
      </c>
      <c r="Q20" s="25">
        <v>0</v>
      </c>
      <c r="R20" s="6">
        <v>0</v>
      </c>
      <c r="S20" s="6">
        <f t="shared" si="3"/>
        <v>0</v>
      </c>
      <c r="T20" s="6">
        <f t="shared" si="4"/>
        <v>-1800</v>
      </c>
    </row>
    <row r="21" spans="1:20">
      <c r="A21" s="6">
        <v>20</v>
      </c>
      <c r="B21" s="6" t="s">
        <v>25</v>
      </c>
      <c r="C21" s="6" t="s">
        <v>52</v>
      </c>
      <c r="D21" s="7" t="s">
        <v>84</v>
      </c>
      <c r="E21" s="6" t="s">
        <v>102</v>
      </c>
      <c r="F21" s="6" t="s">
        <v>111</v>
      </c>
      <c r="G21" s="6" t="s">
        <v>119</v>
      </c>
      <c r="H21" s="6" t="s">
        <v>126</v>
      </c>
      <c r="I21" s="25">
        <v>400</v>
      </c>
      <c r="J21" s="25">
        <v>800</v>
      </c>
      <c r="K21" s="25">
        <v>2000</v>
      </c>
      <c r="L21" s="6" t="s">
        <v>140</v>
      </c>
      <c r="M21" s="7" t="s">
        <v>168</v>
      </c>
      <c r="N21" s="6">
        <f t="shared" si="0"/>
        <v>800</v>
      </c>
      <c r="O21" s="6">
        <f t="shared" si="1"/>
        <v>1</v>
      </c>
      <c r="P21" s="6">
        <f t="shared" si="2"/>
        <v>800</v>
      </c>
      <c r="Q21" s="25">
        <v>0</v>
      </c>
      <c r="R21" s="6">
        <v>0</v>
      </c>
      <c r="S21" s="6">
        <f t="shared" si="3"/>
        <v>0</v>
      </c>
      <c r="T21" s="6">
        <f t="shared" si="4"/>
        <v>-800</v>
      </c>
    </row>
    <row r="22" spans="1:20">
      <c r="A22" s="6">
        <v>21</v>
      </c>
      <c r="B22" s="6" t="s">
        <v>26</v>
      </c>
      <c r="C22" s="6" t="s">
        <v>53</v>
      </c>
      <c r="D22" s="7" t="s">
        <v>85</v>
      </c>
      <c r="E22" s="6" t="s">
        <v>105</v>
      </c>
      <c r="F22" s="6" t="s">
        <v>111</v>
      </c>
      <c r="G22" s="6" t="s">
        <v>119</v>
      </c>
      <c r="H22" s="6" t="s">
        <v>126</v>
      </c>
      <c r="I22" s="25">
        <v>700</v>
      </c>
      <c r="J22" s="25">
        <v>1500</v>
      </c>
      <c r="K22" s="25">
        <v>4000</v>
      </c>
      <c r="L22" s="6" t="s">
        <v>141</v>
      </c>
      <c r="M22" s="7" t="s">
        <v>169</v>
      </c>
      <c r="N22" s="6">
        <f t="shared" si="0"/>
        <v>1500</v>
      </c>
      <c r="O22" s="6">
        <f t="shared" si="1"/>
        <v>1</v>
      </c>
      <c r="P22" s="6">
        <f t="shared" si="2"/>
        <v>1500</v>
      </c>
      <c r="Q22" s="25">
        <v>0</v>
      </c>
      <c r="R22" s="6">
        <v>0</v>
      </c>
      <c r="S22" s="6">
        <f t="shared" si="3"/>
        <v>0</v>
      </c>
      <c r="T22" s="6">
        <f t="shared" si="4"/>
        <v>-1500</v>
      </c>
    </row>
    <row r="23" spans="1:20">
      <c r="A23" s="6">
        <v>22</v>
      </c>
      <c r="B23" s="6" t="s">
        <v>26</v>
      </c>
      <c r="C23" s="6" t="s">
        <v>54</v>
      </c>
      <c r="D23" s="7" t="s">
        <v>86</v>
      </c>
      <c r="E23" s="6" t="s">
        <v>105</v>
      </c>
      <c r="F23" s="6" t="s">
        <v>117</v>
      </c>
      <c r="G23" s="6" t="s">
        <v>121</v>
      </c>
      <c r="H23" s="6" t="s">
        <v>127</v>
      </c>
      <c r="I23" s="25">
        <v>150</v>
      </c>
      <c r="J23" s="25">
        <v>200</v>
      </c>
      <c r="K23" s="25">
        <v>250</v>
      </c>
      <c r="L23" s="6" t="s">
        <v>142</v>
      </c>
      <c r="M23" s="7" t="s">
        <v>170</v>
      </c>
      <c r="N23" s="6">
        <f t="shared" si="0"/>
        <v>200</v>
      </c>
      <c r="O23" s="6">
        <f t="shared" si="1"/>
        <v>6</v>
      </c>
      <c r="P23" s="6">
        <f t="shared" si="2"/>
        <v>1200</v>
      </c>
      <c r="Q23" s="25">
        <v>0</v>
      </c>
      <c r="R23" s="6">
        <v>0</v>
      </c>
      <c r="S23" s="6">
        <f t="shared" si="3"/>
        <v>0</v>
      </c>
      <c r="T23" s="6">
        <f t="shared" si="4"/>
        <v>-1200</v>
      </c>
    </row>
    <row r="24" spans="1:20">
      <c r="A24" s="6">
        <v>23</v>
      </c>
      <c r="B24" s="6" t="s">
        <v>27</v>
      </c>
      <c r="C24" s="6" t="s">
        <v>55</v>
      </c>
      <c r="D24" s="7" t="s">
        <v>87</v>
      </c>
      <c r="E24" s="6" t="s">
        <v>105</v>
      </c>
      <c r="F24" s="6" t="s">
        <v>111</v>
      </c>
      <c r="G24" s="6" t="s">
        <v>119</v>
      </c>
      <c r="H24" s="6" t="s">
        <v>126</v>
      </c>
      <c r="I24" s="25">
        <v>600</v>
      </c>
      <c r="J24" s="25">
        <v>1200</v>
      </c>
      <c r="K24" s="25">
        <v>2500</v>
      </c>
      <c r="L24" s="6" t="s">
        <v>143</v>
      </c>
      <c r="M24" s="7" t="s">
        <v>171</v>
      </c>
      <c r="N24" s="6">
        <f t="shared" si="0"/>
        <v>1200</v>
      </c>
      <c r="O24" s="6">
        <f t="shared" si="1"/>
        <v>1</v>
      </c>
      <c r="P24" s="6">
        <f t="shared" si="2"/>
        <v>1200</v>
      </c>
      <c r="Q24" s="25">
        <v>0</v>
      </c>
      <c r="R24" s="6">
        <v>0</v>
      </c>
      <c r="S24" s="6">
        <f t="shared" si="3"/>
        <v>0</v>
      </c>
      <c r="T24" s="6">
        <f t="shared" si="4"/>
        <v>-1200</v>
      </c>
    </row>
    <row r="25" spans="1:20">
      <c r="A25" s="6">
        <v>24</v>
      </c>
      <c r="B25" s="6" t="s">
        <v>27</v>
      </c>
      <c r="C25" s="6" t="s">
        <v>56</v>
      </c>
      <c r="D25" s="7" t="s">
        <v>88</v>
      </c>
      <c r="E25" s="6" t="s">
        <v>105</v>
      </c>
      <c r="F25" s="6" t="s">
        <v>111</v>
      </c>
      <c r="G25" s="6" t="s">
        <v>119</v>
      </c>
      <c r="H25" s="6" t="s">
        <v>126</v>
      </c>
      <c r="I25" s="25">
        <v>800</v>
      </c>
      <c r="J25" s="25">
        <v>1500</v>
      </c>
      <c r="K25" s="25">
        <v>3000</v>
      </c>
      <c r="L25" s="6" t="s">
        <v>144</v>
      </c>
      <c r="M25" s="7" t="s">
        <v>172</v>
      </c>
      <c r="N25" s="6">
        <f t="shared" si="0"/>
        <v>1500</v>
      </c>
      <c r="O25" s="6">
        <f t="shared" si="1"/>
        <v>1</v>
      </c>
      <c r="P25" s="6">
        <f t="shared" si="2"/>
        <v>1500</v>
      </c>
      <c r="Q25" s="25">
        <v>0</v>
      </c>
      <c r="R25" s="6">
        <v>0</v>
      </c>
      <c r="S25" s="6">
        <f t="shared" si="3"/>
        <v>0</v>
      </c>
      <c r="T25" s="6">
        <f t="shared" si="4"/>
        <v>-1500</v>
      </c>
    </row>
    <row r="26" spans="1:20">
      <c r="A26" s="6">
        <v>25</v>
      </c>
      <c r="B26" s="6" t="s">
        <v>27</v>
      </c>
      <c r="C26" s="6" t="s">
        <v>57</v>
      </c>
      <c r="D26" s="7" t="s">
        <v>89</v>
      </c>
      <c r="E26" s="6" t="s">
        <v>105</v>
      </c>
      <c r="F26" s="6" t="s">
        <v>111</v>
      </c>
      <c r="G26" s="6" t="s">
        <v>119</v>
      </c>
      <c r="H26" s="6" t="s">
        <v>126</v>
      </c>
      <c r="I26" s="25">
        <v>500</v>
      </c>
      <c r="J26" s="25">
        <v>900</v>
      </c>
      <c r="K26" s="25">
        <v>1500</v>
      </c>
      <c r="L26" s="6" t="s">
        <v>145</v>
      </c>
      <c r="M26" s="7" t="s">
        <v>173</v>
      </c>
      <c r="N26" s="6">
        <f t="shared" si="0"/>
        <v>900</v>
      </c>
      <c r="O26" s="6">
        <f t="shared" si="1"/>
        <v>1</v>
      </c>
      <c r="P26" s="6">
        <f t="shared" si="2"/>
        <v>900</v>
      </c>
      <c r="Q26" s="25">
        <v>0</v>
      </c>
      <c r="R26" s="6">
        <v>0</v>
      </c>
      <c r="S26" s="6">
        <f t="shared" si="3"/>
        <v>0</v>
      </c>
      <c r="T26" s="6">
        <f t="shared" si="4"/>
        <v>-900</v>
      </c>
    </row>
    <row r="27" spans="1:20" ht="28">
      <c r="A27" s="6">
        <v>26</v>
      </c>
      <c r="B27" s="6" t="s">
        <v>28</v>
      </c>
      <c r="C27" s="6" t="s">
        <v>58</v>
      </c>
      <c r="D27" s="7" t="s">
        <v>90</v>
      </c>
      <c r="E27" s="6" t="s">
        <v>102</v>
      </c>
      <c r="F27" s="6" t="s">
        <v>118</v>
      </c>
      <c r="G27" s="6" t="s">
        <v>125</v>
      </c>
      <c r="H27" s="6" t="s">
        <v>126</v>
      </c>
      <c r="I27" s="25">
        <v>250</v>
      </c>
      <c r="J27" s="25">
        <v>400</v>
      </c>
      <c r="K27" s="25">
        <v>700</v>
      </c>
      <c r="L27" s="6" t="s">
        <v>146</v>
      </c>
      <c r="M27" s="7" t="s">
        <v>174</v>
      </c>
      <c r="N27" s="6">
        <f t="shared" si="0"/>
        <v>400</v>
      </c>
      <c r="O27" s="6">
        <f t="shared" si="1"/>
        <v>1</v>
      </c>
      <c r="P27" s="6">
        <f t="shared" si="2"/>
        <v>400</v>
      </c>
      <c r="Q27" s="25">
        <v>0</v>
      </c>
      <c r="R27" s="6">
        <v>0</v>
      </c>
      <c r="S27" s="6">
        <f t="shared" si="3"/>
        <v>0</v>
      </c>
      <c r="T27" s="6">
        <f t="shared" si="4"/>
        <v>-400</v>
      </c>
    </row>
    <row r="28" spans="1:20">
      <c r="A28" s="6">
        <v>27</v>
      </c>
      <c r="B28" s="6" t="s">
        <v>29</v>
      </c>
      <c r="C28" s="6" t="s">
        <v>59</v>
      </c>
      <c r="D28" s="7" t="s">
        <v>91</v>
      </c>
      <c r="E28" s="6" t="s">
        <v>106</v>
      </c>
      <c r="F28" s="6" t="s">
        <v>111</v>
      </c>
      <c r="G28" s="6" t="s">
        <v>119</v>
      </c>
      <c r="H28" s="6" t="s">
        <v>126</v>
      </c>
      <c r="I28" s="25">
        <v>295</v>
      </c>
      <c r="J28" s="25">
        <v>595</v>
      </c>
      <c r="K28" s="25">
        <v>1395</v>
      </c>
      <c r="L28" s="6" t="s">
        <v>147</v>
      </c>
      <c r="M28" s="7" t="s">
        <v>175</v>
      </c>
      <c r="N28" s="6">
        <f t="shared" si="0"/>
        <v>595</v>
      </c>
      <c r="O28" s="6">
        <f t="shared" si="1"/>
        <v>1</v>
      </c>
      <c r="P28" s="6">
        <f t="shared" si="2"/>
        <v>595</v>
      </c>
      <c r="Q28" s="25">
        <v>0</v>
      </c>
      <c r="R28" s="6">
        <v>0</v>
      </c>
      <c r="S28" s="6">
        <f t="shared" si="3"/>
        <v>0</v>
      </c>
      <c r="T28" s="6">
        <f t="shared" si="4"/>
        <v>-595</v>
      </c>
    </row>
    <row r="29" spans="1:20">
      <c r="A29" s="6">
        <v>28</v>
      </c>
      <c r="B29" s="6" t="s">
        <v>29</v>
      </c>
      <c r="C29" s="6" t="s">
        <v>60</v>
      </c>
      <c r="D29" s="7" t="s">
        <v>92</v>
      </c>
      <c r="E29" s="6" t="s">
        <v>107</v>
      </c>
      <c r="F29" s="6" t="s">
        <v>116</v>
      </c>
      <c r="G29" s="6" t="s">
        <v>124</v>
      </c>
      <c r="H29" s="6" t="s">
        <v>126</v>
      </c>
      <c r="I29" s="25">
        <v>100</v>
      </c>
      <c r="J29" s="25">
        <v>100</v>
      </c>
      <c r="K29" s="25">
        <v>100</v>
      </c>
      <c r="L29" s="6" t="s">
        <v>147</v>
      </c>
      <c r="M29" s="7" t="s">
        <v>176</v>
      </c>
      <c r="N29" s="6">
        <f t="shared" si="0"/>
        <v>100</v>
      </c>
      <c r="O29" s="6">
        <f t="shared" si="1"/>
        <v>1</v>
      </c>
      <c r="P29" s="6">
        <f t="shared" si="2"/>
        <v>100</v>
      </c>
      <c r="Q29" s="25">
        <v>0</v>
      </c>
      <c r="R29" s="6">
        <v>0</v>
      </c>
      <c r="S29" s="6">
        <f t="shared" si="3"/>
        <v>0</v>
      </c>
      <c r="T29" s="6">
        <f t="shared" si="4"/>
        <v>-100</v>
      </c>
    </row>
    <row r="30" spans="1:20">
      <c r="A30" s="6">
        <v>29</v>
      </c>
      <c r="B30" s="6" t="s">
        <v>29</v>
      </c>
      <c r="C30" s="6" t="s">
        <v>61</v>
      </c>
      <c r="D30" s="7" t="s">
        <v>93</v>
      </c>
      <c r="E30" s="6" t="s">
        <v>106</v>
      </c>
      <c r="F30" s="6" t="s">
        <v>111</v>
      </c>
      <c r="G30" s="6" t="s">
        <v>119</v>
      </c>
      <c r="H30" s="6" t="s">
        <v>126</v>
      </c>
      <c r="I30" s="25">
        <v>0</v>
      </c>
      <c r="J30" s="25">
        <v>0</v>
      </c>
      <c r="K30" s="25">
        <v>0</v>
      </c>
      <c r="L30" s="6" t="s">
        <v>147</v>
      </c>
      <c r="M30" s="7" t="s">
        <v>177</v>
      </c>
      <c r="N30" s="6">
        <f t="shared" si="0"/>
        <v>0</v>
      </c>
      <c r="O30" s="6">
        <f t="shared" si="1"/>
        <v>1</v>
      </c>
      <c r="P30" s="6">
        <f t="shared" si="2"/>
        <v>0</v>
      </c>
      <c r="Q30" s="25">
        <v>0</v>
      </c>
      <c r="R30" s="6">
        <v>0</v>
      </c>
      <c r="S30" s="6">
        <f t="shared" si="3"/>
        <v>0</v>
      </c>
      <c r="T30" s="6">
        <f t="shared" si="4"/>
        <v>0</v>
      </c>
    </row>
    <row r="31" spans="1:20">
      <c r="A31" s="6">
        <v>30</v>
      </c>
      <c r="B31" s="6" t="s">
        <v>30</v>
      </c>
      <c r="C31" s="6" t="s">
        <v>62</v>
      </c>
      <c r="D31" s="7" t="s">
        <v>94</v>
      </c>
      <c r="E31" s="6" t="s">
        <v>108</v>
      </c>
      <c r="F31" s="6" t="s">
        <v>111</v>
      </c>
      <c r="G31" s="6" t="s">
        <v>119</v>
      </c>
      <c r="H31" s="6" t="s">
        <v>126</v>
      </c>
      <c r="I31" s="25">
        <v>1500</v>
      </c>
      <c r="J31" s="25">
        <v>4000</v>
      </c>
      <c r="K31" s="25">
        <v>15000</v>
      </c>
      <c r="L31" s="6" t="s">
        <v>148</v>
      </c>
      <c r="M31" s="7" t="s">
        <v>178</v>
      </c>
      <c r="N31" s="6">
        <f t="shared" si="0"/>
        <v>4000</v>
      </c>
      <c r="O31" s="6">
        <f t="shared" si="1"/>
        <v>1</v>
      </c>
      <c r="P31" s="6">
        <f t="shared" si="2"/>
        <v>4000</v>
      </c>
      <c r="Q31" s="25">
        <v>0</v>
      </c>
      <c r="R31" s="6">
        <v>0</v>
      </c>
      <c r="S31" s="6">
        <f t="shared" si="3"/>
        <v>0</v>
      </c>
      <c r="T31" s="6">
        <f t="shared" si="4"/>
        <v>-4000</v>
      </c>
    </row>
    <row r="32" spans="1:20">
      <c r="A32" s="6">
        <v>31</v>
      </c>
      <c r="B32" s="6" t="s">
        <v>31</v>
      </c>
      <c r="C32" s="6" t="s">
        <v>63</v>
      </c>
      <c r="D32" s="7" t="s">
        <v>95</v>
      </c>
      <c r="E32" s="6" t="s">
        <v>109</v>
      </c>
      <c r="F32" s="6" t="s">
        <v>111</v>
      </c>
      <c r="G32" s="6" t="s">
        <v>119</v>
      </c>
      <c r="H32" s="6" t="s">
        <v>126</v>
      </c>
      <c r="I32" s="25">
        <v>300</v>
      </c>
      <c r="J32" s="25">
        <v>500</v>
      </c>
      <c r="K32" s="25">
        <v>1200</v>
      </c>
      <c r="L32" s="6" t="s">
        <v>20</v>
      </c>
      <c r="M32" s="7" t="s">
        <v>179</v>
      </c>
      <c r="N32" s="6">
        <f t="shared" si="0"/>
        <v>500</v>
      </c>
      <c r="O32" s="6">
        <f t="shared" si="1"/>
        <v>1</v>
      </c>
      <c r="P32" s="6">
        <f t="shared" si="2"/>
        <v>500</v>
      </c>
      <c r="Q32" s="25">
        <v>0</v>
      </c>
      <c r="R32" s="6">
        <v>0</v>
      </c>
      <c r="S32" s="6">
        <f t="shared" si="3"/>
        <v>0</v>
      </c>
      <c r="T32" s="6">
        <f t="shared" si="4"/>
        <v>-500</v>
      </c>
    </row>
    <row r="33" spans="1:20">
      <c r="A33" s="6">
        <v>32</v>
      </c>
      <c r="B33" s="6" t="s">
        <v>32</v>
      </c>
      <c r="C33" s="6" t="s">
        <v>64</v>
      </c>
      <c r="D33" s="7" t="s">
        <v>96</v>
      </c>
      <c r="E33" s="6" t="s">
        <v>110</v>
      </c>
      <c r="F33" s="6" t="s">
        <v>111</v>
      </c>
      <c r="G33" s="6" t="s">
        <v>119</v>
      </c>
      <c r="H33" s="6" t="s">
        <v>128</v>
      </c>
      <c r="I33" s="25">
        <v>1500</v>
      </c>
      <c r="J33" s="25">
        <v>3000</v>
      </c>
      <c r="K33" s="25">
        <v>7000</v>
      </c>
      <c r="L33" s="6" t="s">
        <v>149</v>
      </c>
      <c r="M33" s="7" t="s">
        <v>180</v>
      </c>
      <c r="N33" s="6">
        <f t="shared" si="0"/>
        <v>3000</v>
      </c>
      <c r="O33" s="6">
        <f t="shared" si="1"/>
        <v>1</v>
      </c>
      <c r="P33" s="6">
        <f t="shared" si="2"/>
        <v>3000</v>
      </c>
      <c r="Q33" s="25">
        <v>0</v>
      </c>
      <c r="R33" s="6">
        <v>0</v>
      </c>
      <c r="S33" s="6">
        <f t="shared" si="3"/>
        <v>0</v>
      </c>
      <c r="T33" s="6">
        <f t="shared" si="4"/>
        <v>-3000</v>
      </c>
    </row>
    <row r="35" spans="1:20">
      <c r="M35" s="16" t="s">
        <v>224</v>
      </c>
      <c r="O35" s="9" t="s">
        <v>188</v>
      </c>
      <c r="P35" s="5">
        <f>SUM(P2:P33)</f>
        <v>51996</v>
      </c>
      <c r="S35" s="5">
        <f>SUM(S2:S33)</f>
        <v>0</v>
      </c>
      <c r="T35" s="5">
        <f>SUM(T2:T33)</f>
        <v>-51996</v>
      </c>
    </row>
  </sheetData>
  <sheetProtection algorithmName="SHA-512" hashValue="edEIvwd2FLifR/DSZQUEx/8YERzeKANDEL8qD81o+9KURa5+G81rO2NMLBP9ng+nMxXM6zrkFHRozL8LGNaS9Q==" saltValue="s58ZfqpkRFiZf1N7oNAyQA==" spinCount="100000" sheet="1" objects="1" scenarios="1"/>
  <hyperlinks>
    <hyperlink ref="M35" r:id="rId1" xr:uid="{10C4E03E-55DA-4C76-BF51-C5AACBF359B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1002"/>
  <sheetViews>
    <sheetView workbookViewId="0">
      <selection activeCell="E2" sqref="E2:G9"/>
    </sheetView>
  </sheetViews>
  <sheetFormatPr defaultRowHeight="14"/>
  <cols>
    <col min="2" max="2" width="4.6640625" customWidth="1"/>
    <col min="3" max="3" width="32.33203125" customWidth="1"/>
    <col min="4" max="4" width="40.6640625" customWidth="1"/>
    <col min="5" max="6" width="14.6640625" style="2" customWidth="1"/>
    <col min="7" max="7" width="30.6640625" customWidth="1"/>
  </cols>
  <sheetData>
    <row r="1" spans="2:7">
      <c r="B1" s="12" t="s">
        <v>3</v>
      </c>
      <c r="C1" s="12" t="s">
        <v>189</v>
      </c>
      <c r="D1" s="12" t="s">
        <v>6</v>
      </c>
      <c r="E1" s="12" t="s">
        <v>190</v>
      </c>
      <c r="F1" s="12" t="s">
        <v>191</v>
      </c>
      <c r="G1" s="12" t="s">
        <v>192</v>
      </c>
    </row>
    <row r="2" spans="2:7">
      <c r="B2" s="4">
        <v>1</v>
      </c>
      <c r="C2" s="4" t="s">
        <v>193</v>
      </c>
      <c r="D2" s="4" t="s">
        <v>201</v>
      </c>
      <c r="E2" s="25">
        <v>0</v>
      </c>
      <c r="F2" s="25">
        <v>0</v>
      </c>
      <c r="G2" s="26"/>
    </row>
    <row r="3" spans="2:7">
      <c r="B3" s="4">
        <v>2</v>
      </c>
      <c r="C3" s="4" t="s">
        <v>194</v>
      </c>
      <c r="D3" s="4" t="s">
        <v>202</v>
      </c>
      <c r="E3" s="25">
        <v>0</v>
      </c>
      <c r="F3" s="25">
        <v>0</v>
      </c>
      <c r="G3" s="26"/>
    </row>
    <row r="4" spans="2:7">
      <c r="B4" s="4">
        <v>3</v>
      </c>
      <c r="C4" s="4" t="s">
        <v>195</v>
      </c>
      <c r="D4" s="4" t="s">
        <v>203</v>
      </c>
      <c r="E4" s="25">
        <v>0</v>
      </c>
      <c r="F4" s="25">
        <v>0</v>
      </c>
      <c r="G4" s="26"/>
    </row>
    <row r="5" spans="2:7">
      <c r="B5" s="4">
        <v>4</v>
      </c>
      <c r="C5" s="4" t="s">
        <v>196</v>
      </c>
      <c r="D5" s="4" t="s">
        <v>204</v>
      </c>
      <c r="E5" s="25">
        <v>0</v>
      </c>
      <c r="F5" s="25">
        <v>0</v>
      </c>
      <c r="G5" s="26"/>
    </row>
    <row r="6" spans="2:7">
      <c r="B6" s="4">
        <v>5</v>
      </c>
      <c r="C6" s="4" t="s">
        <v>197</v>
      </c>
      <c r="D6" s="4" t="s">
        <v>205</v>
      </c>
      <c r="E6" s="25">
        <v>0</v>
      </c>
      <c r="F6" s="25">
        <v>0</v>
      </c>
      <c r="G6" s="26"/>
    </row>
    <row r="7" spans="2:7">
      <c r="B7" s="4">
        <v>6</v>
      </c>
      <c r="C7" s="4" t="s">
        <v>198</v>
      </c>
      <c r="D7" s="4" t="s">
        <v>206</v>
      </c>
      <c r="E7" s="25">
        <v>0</v>
      </c>
      <c r="F7" s="25">
        <v>0</v>
      </c>
      <c r="G7" s="26"/>
    </row>
    <row r="8" spans="2:7">
      <c r="B8" s="4">
        <v>7</v>
      </c>
      <c r="C8" s="4" t="s">
        <v>199</v>
      </c>
      <c r="D8" s="4" t="s">
        <v>207</v>
      </c>
      <c r="E8" s="25">
        <v>0</v>
      </c>
      <c r="F8" s="25">
        <v>0</v>
      </c>
      <c r="G8" s="26"/>
    </row>
    <row r="9" spans="2:7">
      <c r="B9" s="4">
        <v>8</v>
      </c>
      <c r="C9" s="4" t="s">
        <v>200</v>
      </c>
      <c r="D9" s="4" t="s">
        <v>208</v>
      </c>
      <c r="E9" s="25">
        <v>0</v>
      </c>
      <c r="F9" s="25">
        <v>0</v>
      </c>
      <c r="G9" s="26"/>
    </row>
    <row r="10" spans="2:7">
      <c r="E10" s="5"/>
      <c r="F10" s="5"/>
    </row>
    <row r="11" spans="2:7">
      <c r="D11" t="s">
        <v>258</v>
      </c>
      <c r="E11" s="6">
        <f>SUM(E2:E9)</f>
        <v>0</v>
      </c>
      <c r="F11" s="6">
        <f>SUM(F2:F9)</f>
        <v>0</v>
      </c>
    </row>
    <row r="12" spans="2:7">
      <c r="C12" s="16" t="s">
        <v>224</v>
      </c>
    </row>
    <row r="1002" spans="4:6">
      <c r="D1002" s="1" t="s">
        <v>188</v>
      </c>
      <c r="E1002" s="2">
        <f>SUM(E2:E1000)</f>
        <v>0</v>
      </c>
      <c r="F1002" s="2">
        <f>SUM(F2:F1000)</f>
        <v>0</v>
      </c>
    </row>
  </sheetData>
  <sheetProtection algorithmName="SHA-512" hashValue="6PrMx/nJEgCDmUlllcz121jaaYNxyMZfu9znoSUTk18l4gS0/as0+sRmJSftpTgb5FEnaugLVfBZVM/qAwIeLA==" saltValue="T7cLYIdLwepp92hcfLkyUw==" spinCount="100000" sheet="1" objects="1" scenarios="1"/>
  <hyperlinks>
    <hyperlink ref="C12" r:id="rId1" xr:uid="{12714FFB-56CD-4C4B-99E6-C1D48126F171}"/>
  </hyperlinks>
  <pageMargins left="0.31496062992125984" right="0.31496062992125984" top="0.74803149606299213" bottom="0.74803149606299213" header="0.31496062992125984" footer="0.31496062992125984"/>
  <pageSetup scale="83" orientation="landscape" r:id="rId2"/>
  <headerFooter>
    <oddHeader>&amp;F</oddHeader>
    <oddFooter>&amp;Lghanamemorialproducts.com&amp;C&amp;D&amp;RPagina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C20"/>
  <sheetViews>
    <sheetView tabSelected="1" workbookViewId="0">
      <selection activeCell="C20" sqref="C20"/>
    </sheetView>
  </sheetViews>
  <sheetFormatPr defaultRowHeight="14"/>
  <cols>
    <col min="2" max="2" width="52.6640625" customWidth="1"/>
    <col min="3" max="3" width="28" style="2" customWidth="1"/>
  </cols>
  <sheetData>
    <row r="1" spans="2:3" ht="18">
      <c r="B1" s="20" t="s">
        <v>209</v>
      </c>
      <c r="C1" s="16" t="s">
        <v>224</v>
      </c>
    </row>
    <row r="3" spans="2:3">
      <c r="B3" s="14" t="s">
        <v>210</v>
      </c>
      <c r="C3" s="13" t="str">
        <f>Settings!C5</f>
        <v>B</v>
      </c>
    </row>
    <row r="4" spans="2:3">
      <c r="B4" s="14" t="s">
        <v>211</v>
      </c>
      <c r="C4" s="13">
        <f>Settings!C3</f>
        <v>300</v>
      </c>
    </row>
    <row r="6" spans="2:3">
      <c r="B6" s="14" t="s">
        <v>212</v>
      </c>
      <c r="C6" s="6">
        <f>Expenses_Actuals!P35</f>
        <v>51996</v>
      </c>
    </row>
    <row r="7" spans="2:3">
      <c r="B7" s="14" t="s">
        <v>213</v>
      </c>
      <c r="C7" s="6">
        <f>Expenses_Actuals!S35</f>
        <v>0</v>
      </c>
    </row>
    <row r="8" spans="2:3">
      <c r="B8" s="14" t="s">
        <v>214</v>
      </c>
      <c r="C8" s="6">
        <f>Expenses_Actuals!T35</f>
        <v>-51996</v>
      </c>
    </row>
    <row r="9" spans="2:3">
      <c r="C9" s="5"/>
    </row>
    <row r="10" spans="2:3">
      <c r="B10" s="14" t="s">
        <v>215</v>
      </c>
      <c r="C10" s="6">
        <f>SUM(Income_Actuals!E2:E1000)</f>
        <v>0</v>
      </c>
    </row>
    <row r="11" spans="2:3">
      <c r="B11" s="14" t="s">
        <v>216</v>
      </c>
      <c r="C11" s="6">
        <f>SUM(Income_Actuals!F2:F1000)</f>
        <v>0</v>
      </c>
    </row>
    <row r="12" spans="2:3">
      <c r="B12" s="14" t="s">
        <v>217</v>
      </c>
      <c r="C12" s="6">
        <f>C11-C10</f>
        <v>0</v>
      </c>
    </row>
    <row r="13" spans="2:3">
      <c r="C13" s="5"/>
    </row>
    <row r="14" spans="2:3">
      <c r="B14" s="15" t="s">
        <v>218</v>
      </c>
      <c r="C14" s="6">
        <f>C10-C6</f>
        <v>-51996</v>
      </c>
    </row>
    <row r="15" spans="2:3">
      <c r="B15" s="15" t="s">
        <v>219</v>
      </c>
      <c r="C15" s="6">
        <f>C11-C7</f>
        <v>0</v>
      </c>
    </row>
    <row r="17" spans="2:2">
      <c r="B17" s="1" t="s">
        <v>220</v>
      </c>
    </row>
    <row r="18" spans="2:2">
      <c r="B18" t="s">
        <v>221</v>
      </c>
    </row>
    <row r="19" spans="2:2">
      <c r="B19" t="s">
        <v>222</v>
      </c>
    </row>
    <row r="20" spans="2:2">
      <c r="B20" t="s">
        <v>223</v>
      </c>
    </row>
  </sheetData>
  <sheetProtection algorithmName="SHA-512" hashValue="tjSPMt8ocPQtX8JVoR1Lh166fswR2xe0KPEQWqDhEJnzGS/GBn8AQqBIgSk2YtStvFpfHEPgS7YVBR8ug/4xoQ==" saltValue="IJvZihgH9z7y3TVHU3qXtQ==" spinCount="100000" sheet="1" objects="1" scenarios="1"/>
  <hyperlinks>
    <hyperlink ref="C1" r:id="rId1" xr:uid="{CA85989D-1B17-4704-884B-ABA262E71319}"/>
  </hyperlinks>
  <pageMargins left="0.70866141732283472" right="0.70866141732283472" top="0.74803149606299213" bottom="0.74803149606299213" header="0.31496062992125984" footer="0.31496062992125984"/>
  <pageSetup orientation="landscape" r:id="rId2"/>
  <headerFooter>
    <oddHeader>&amp;F</oddHeader>
    <oddFooter>&amp;Lghanamemorialproducts.com&amp;C&amp;D&amp;RPagina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Introduction</vt:lpstr>
      <vt:lpstr>Settings</vt:lpstr>
      <vt:lpstr>Expenses_Actuals</vt:lpstr>
      <vt:lpstr>Income_Actuals</vt:lpstr>
      <vt:lpstr>Summary</vt:lpstr>
      <vt:lpstr>Income_Actuals!Afdrukbereik</vt:lpstr>
      <vt:lpstr>Summary!Afdrukbereik</vt:lpstr>
      <vt:lpstr>Attendees</vt:lpstr>
      <vt:lpstr>SelectedBudget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Stubbe</dc:creator>
  <cp:lastModifiedBy>Marc Stubbe</cp:lastModifiedBy>
  <cp:lastPrinted>2025-09-16T07:27:42Z</cp:lastPrinted>
  <dcterms:created xsi:type="dcterms:W3CDTF">2025-09-07T15:48:43Z</dcterms:created>
  <dcterms:modified xsi:type="dcterms:W3CDTF">2025-10-27T18:59:17Z</dcterms:modified>
</cp:coreProperties>
</file>